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codeName="ThisWorkbook" defaultThemeVersion="123820"/>
  <mc:AlternateContent xmlns:mc="http://schemas.openxmlformats.org/markup-compatibility/2006">
    <mc:Choice Requires="x15">
      <x15ac:absPath xmlns:x15ac="http://schemas.microsoft.com/office/spreadsheetml/2010/11/ac" url="https://d.docs.live.net/ef02ab0d3e34d501/Desktop/"/>
    </mc:Choice>
  </mc:AlternateContent>
  <xr:revisionPtr revIDLastSave="0" documentId="8_{812FBC28-B8A0-4342-82BD-114E1A2C7961}" xr6:coauthVersionLast="47" xr6:coauthVersionMax="47" xr10:uidLastSave="{00000000-0000-0000-0000-000000000000}"/>
  <bookViews>
    <workbookView xWindow="-108" yWindow="-108" windowWidth="23256" windowHeight="13176" tabRatio="893" xr2:uid="{00000000-000D-0000-FFFF-FFFF00000000}"/>
  </bookViews>
  <sheets>
    <sheet name="STB CAL" sheetId="56" r:id="rId1"/>
    <sheet name="Displacement" sheetId="58" r:id="rId2"/>
    <sheet name="KN CC" sheetId="61" r:id="rId3"/>
    <sheet name="Graphic" sheetId="63" r:id="rId4"/>
    <sheet name="FWB P 1" sheetId="1" r:id="rId5"/>
    <sheet name="FWB S 2" sheetId="65" r:id="rId6"/>
    <sheet name="FOT C 3" sheetId="66" r:id="rId7"/>
    <sheet name="FOT P 4" sheetId="67" r:id="rId8"/>
    <sheet name="FOT S 5" sheetId="68" r:id="rId9"/>
    <sheet name="FOST C 6" sheetId="69" r:id="rId10"/>
    <sheet name="FOT P 7" sheetId="70" r:id="rId11"/>
    <sheet name="FOT S 8" sheetId="71" r:id="rId12"/>
    <sheet name="FOT P w 9" sheetId="72" r:id="rId13"/>
    <sheet name="FOT S w 10" sheetId="74" r:id="rId14"/>
    <sheet name="FOT C 11" sheetId="75" r:id="rId15"/>
    <sheet name="FOT P 12" sheetId="76" r:id="rId16"/>
    <sheet name="FOT S 13" sheetId="77" r:id="rId17"/>
    <sheet name="FWT P 14" sheetId="78" r:id="rId18"/>
    <sheet name="FWT S 15" sheetId="79" r:id="rId19"/>
    <sheet name="FPT B 16" sheetId="80" r:id="rId20"/>
    <sheet name="DOT P 17" sheetId="81" r:id="rId21"/>
    <sheet name="LOT S 18" sheetId="82" r:id="rId22"/>
  </sheets>
  <definedNames>
    <definedName name="OLE_LINK1" localSheetId="1">Displacement!#REF!</definedName>
    <definedName name="OLE_LINK1" localSheetId="2">'KN CC'!#REF!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3" i="56" l="1"/>
  <c r="D35" i="56"/>
  <c r="J18" i="56"/>
  <c r="J35" i="56"/>
  <c r="J34" i="56"/>
  <c r="J33" i="56"/>
  <c r="J32" i="56"/>
  <c r="J31" i="56"/>
  <c r="J30" i="56"/>
  <c r="J29" i="56"/>
  <c r="J28" i="56"/>
  <c r="J27" i="56"/>
  <c r="J26" i="56"/>
  <c r="J25" i="56"/>
  <c r="J24" i="56"/>
  <c r="J23" i="56"/>
  <c r="J22" i="56"/>
  <c r="J21" i="56"/>
  <c r="J20" i="56"/>
  <c r="J19" i="56"/>
  <c r="F35" i="56"/>
  <c r="F34" i="56"/>
  <c r="F33" i="56"/>
  <c r="F32" i="56"/>
  <c r="F31" i="56"/>
  <c r="F30" i="56"/>
  <c r="F29" i="56"/>
  <c r="F28" i="56"/>
  <c r="F27" i="56"/>
  <c r="F26" i="56"/>
  <c r="F25" i="56"/>
  <c r="F24" i="56"/>
  <c r="F23" i="56"/>
  <c r="F22" i="56"/>
  <c r="F21" i="56"/>
  <c r="F20" i="56"/>
  <c r="F19" i="56"/>
  <c r="F18" i="56"/>
  <c r="G39" i="56"/>
  <c r="I39" i="56"/>
  <c r="H21" i="56" l="1"/>
  <c r="H22" i="56"/>
  <c r="H20" i="56"/>
  <c r="H35" i="56"/>
  <c r="E35" i="56"/>
  <c r="E20" i="56"/>
  <c r="D20" i="56" s="1"/>
  <c r="I20" i="56" l="1"/>
  <c r="G35" i="56"/>
  <c r="I35" i="56"/>
  <c r="G20" i="56"/>
  <c r="G37" i="56" l="1"/>
  <c r="I37" i="56"/>
  <c r="N8" i="56"/>
  <c r="J9" i="56"/>
  <c r="H10" i="56" s="1"/>
  <c r="N6" i="56"/>
  <c r="N4" i="56"/>
  <c r="N3" i="56"/>
  <c r="E21" i="56"/>
  <c r="D21" i="56" s="1"/>
  <c r="I21" i="56" s="1"/>
  <c r="E18" i="56"/>
  <c r="D18" i="56" s="1"/>
  <c r="E19" i="56"/>
  <c r="D19" i="56" s="1"/>
  <c r="E22" i="56"/>
  <c r="D22" i="56" s="1"/>
  <c r="I22" i="56" s="1"/>
  <c r="E23" i="56"/>
  <c r="D23" i="56" s="1"/>
  <c r="E24" i="56"/>
  <c r="D24" i="56" s="1"/>
  <c r="E25" i="56"/>
  <c r="D25" i="56" s="1"/>
  <c r="E26" i="56"/>
  <c r="D26" i="56" s="1"/>
  <c r="E27" i="56"/>
  <c r="D27" i="56" s="1"/>
  <c r="E28" i="56"/>
  <c r="D28" i="56" s="1"/>
  <c r="E29" i="56"/>
  <c r="D29" i="56" s="1"/>
  <c r="E30" i="56"/>
  <c r="D30" i="56" s="1"/>
  <c r="E31" i="56"/>
  <c r="D31" i="56" s="1"/>
  <c r="E32" i="56"/>
  <c r="D32" i="56" s="1"/>
  <c r="D33" i="56"/>
  <c r="E34" i="56"/>
  <c r="D34" i="56" s="1"/>
  <c r="D38" i="56" l="1"/>
  <c r="H29" i="56"/>
  <c r="H30" i="56"/>
  <c r="H31" i="56"/>
  <c r="H32" i="56"/>
  <c r="H33" i="56"/>
  <c r="H34" i="56"/>
  <c r="H27" i="56"/>
  <c r="H28" i="56"/>
  <c r="H18" i="56"/>
  <c r="H19" i="56"/>
  <c r="G34" i="56" l="1"/>
  <c r="I30" i="56"/>
  <c r="G30" i="56"/>
  <c r="G31" i="56"/>
  <c r="I31" i="56"/>
  <c r="G33" i="56"/>
  <c r="I33" i="56"/>
  <c r="G32" i="56"/>
  <c r="I32" i="56"/>
  <c r="G29" i="56"/>
  <c r="I29" i="56"/>
  <c r="I34" i="56"/>
  <c r="I28" i="56"/>
  <c r="G28" i="56"/>
  <c r="I27" i="56"/>
  <c r="G27" i="56"/>
  <c r="P24" i="63"/>
  <c r="H24" i="63"/>
  <c r="G19" i="56"/>
  <c r="G21" i="56"/>
  <c r="G18" i="56"/>
  <c r="I18" i="56"/>
  <c r="I19" i="56"/>
  <c r="K38" i="63"/>
  <c r="N7" i="56"/>
  <c r="J38" i="63" s="1"/>
  <c r="I38" i="63"/>
  <c r="N5" i="56"/>
  <c r="H38" i="63" s="1"/>
  <c r="G38" i="63"/>
  <c r="F38" i="63"/>
  <c r="E40" i="63"/>
  <c r="J24" i="63" l="1"/>
  <c r="L24" i="63"/>
  <c r="P27" i="63"/>
  <c r="P19" i="63"/>
  <c r="P25" i="63"/>
  <c r="P26" i="63"/>
  <c r="H19" i="63"/>
  <c r="H26" i="56"/>
  <c r="H25" i="56"/>
  <c r="H24" i="56"/>
  <c r="H23" i="56"/>
  <c r="H38" i="56" l="1"/>
  <c r="F38" i="56"/>
  <c r="P23" i="63"/>
  <c r="P21" i="63"/>
  <c r="P22" i="63"/>
  <c r="H23" i="63"/>
  <c r="H21" i="63"/>
  <c r="H22" i="63"/>
  <c r="H25" i="63"/>
  <c r="H26" i="63"/>
  <c r="H27" i="63"/>
  <c r="P20" i="63"/>
  <c r="H20" i="63"/>
  <c r="A12" i="56" l="1"/>
  <c r="G15" i="56" l="1"/>
  <c r="G64" i="63"/>
  <c r="G62" i="63"/>
  <c r="G60" i="63"/>
  <c r="AF38" i="63"/>
  <c r="AE38" i="63"/>
  <c r="AD38" i="63"/>
  <c r="AC38" i="63"/>
  <c r="AB38" i="63"/>
  <c r="AA38" i="63"/>
  <c r="Z38" i="63"/>
  <c r="Y38" i="63"/>
  <c r="X38" i="63"/>
  <c r="W38" i="63"/>
  <c r="V38" i="63"/>
  <c r="U38" i="63"/>
  <c r="T38" i="63"/>
  <c r="S38" i="63"/>
  <c r="AC25" i="63"/>
  <c r="AF23" i="63"/>
  <c r="I16" i="56"/>
  <c r="G16" i="56"/>
  <c r="I15" i="56"/>
  <c r="G57" i="63"/>
  <c r="D4" i="56"/>
  <c r="J38" i="56" l="1"/>
  <c r="J40" i="56" s="1"/>
  <c r="AG23" i="63"/>
  <c r="AH23" i="63" s="1"/>
  <c r="G22" i="56"/>
  <c r="G23" i="56"/>
  <c r="G26" i="56"/>
  <c r="G24" i="56"/>
  <c r="I23" i="56"/>
  <c r="G25" i="56"/>
  <c r="I24" i="56"/>
  <c r="J26" i="63" l="1"/>
  <c r="J19" i="63"/>
  <c r="J25" i="63"/>
  <c r="J27" i="63"/>
  <c r="H28" i="63"/>
  <c r="I25" i="56"/>
  <c r="G38" i="56"/>
  <c r="G40" i="56" s="1"/>
  <c r="L27" i="63"/>
  <c r="J20" i="63"/>
  <c r="I26" i="56"/>
  <c r="I38" i="56" l="1"/>
  <c r="I40" i="56" s="1"/>
  <c r="L26" i="63"/>
  <c r="D40" i="56"/>
  <c r="J4" i="56" s="1"/>
  <c r="U22" i="63"/>
  <c r="J21" i="63"/>
  <c r="J23" i="63"/>
  <c r="L22" i="63"/>
  <c r="P28" i="63"/>
  <c r="J22" i="63"/>
  <c r="L19" i="63"/>
  <c r="L25" i="63"/>
  <c r="L23" i="63"/>
  <c r="L21" i="63"/>
  <c r="H1" i="56" l="1"/>
  <c r="U23" i="63" s="1"/>
  <c r="H7" i="56"/>
  <c r="J2" i="56"/>
  <c r="J5" i="56"/>
  <c r="J1" i="56"/>
  <c r="L8" i="56"/>
  <c r="K37" i="63" s="1"/>
  <c r="L7" i="56"/>
  <c r="J37" i="63" s="1"/>
  <c r="L6" i="56"/>
  <c r="I37" i="63" s="1"/>
  <c r="L5" i="56"/>
  <c r="H37" i="63" s="1"/>
  <c r="L4" i="56"/>
  <c r="G37" i="63" s="1"/>
  <c r="L3" i="56"/>
  <c r="F37" i="63" s="1"/>
  <c r="H6" i="56"/>
  <c r="H2" i="56"/>
  <c r="U25" i="63" s="1"/>
  <c r="I39" i="63" s="1"/>
  <c r="U21" i="63"/>
  <c r="L20" i="63"/>
  <c r="L28" i="63" s="1"/>
  <c r="H4" i="56"/>
  <c r="U26" i="63" s="1"/>
  <c r="J28" i="63"/>
  <c r="H8" i="56" l="1"/>
  <c r="K39" i="63"/>
  <c r="K40" i="63" s="1"/>
  <c r="J39" i="63"/>
  <c r="J40" i="63" s="1"/>
  <c r="H39" i="63"/>
  <c r="H40" i="63" s="1"/>
  <c r="G39" i="63"/>
  <c r="G40" i="63" s="1"/>
  <c r="F39" i="63"/>
  <c r="F40" i="63" s="1"/>
  <c r="H32" i="63"/>
  <c r="I40" i="63"/>
  <c r="H3" i="56"/>
  <c r="H5" i="56" s="1"/>
  <c r="O8" i="56"/>
  <c r="P8" i="56" s="1"/>
  <c r="O4" i="56"/>
  <c r="P4" i="56" s="1"/>
  <c r="O5" i="56"/>
  <c r="P5" i="56" s="1"/>
  <c r="O3" i="56"/>
  <c r="P3" i="56" s="1"/>
  <c r="O7" i="56"/>
  <c r="P7" i="56" s="1"/>
  <c r="O6" i="56"/>
  <c r="P6" i="56" s="1"/>
  <c r="G66" i="63" l="1"/>
  <c r="G49" i="63"/>
  <c r="U24" i="63" l="1"/>
  <c r="J3" i="56" l="1"/>
  <c r="H9" i="56"/>
  <c r="J7" i="56" l="1"/>
  <c r="J6" i="56"/>
  <c r="J32" i="63" s="1"/>
  <c r="F32" i="63" l="1"/>
  <c r="J10" i="56"/>
  <c r="J11" i="56" s="1"/>
  <c r="U28" i="63" l="1"/>
  <c r="U29" i="63"/>
  <c r="G55" i="63" s="1"/>
</calcChain>
</file>

<file path=xl/sharedStrings.xml><?xml version="1.0" encoding="utf-8"?>
<sst xmlns="http://schemas.openxmlformats.org/spreadsheetml/2006/main" count="505" uniqueCount="171">
  <si>
    <t>m</t>
  </si>
  <si>
    <t>---------------------------------------------------------------------------------------------------------------------------------------</t>
  </si>
  <si>
    <t>cm       m3       m3       m3       m3       m3       m3       m3</t>
  </si>
  <si>
    <t>m3</t>
  </si>
  <si>
    <t>m4</t>
  </si>
  <si>
    <t>KMT</t>
  </si>
  <si>
    <t>MCTC</t>
  </si>
  <si>
    <t>KN at Disp</t>
  </si>
  <si>
    <t>0  Deg</t>
  </si>
  <si>
    <t>Sin  0</t>
  </si>
  <si>
    <t>KG Sin  0 - M</t>
  </si>
  <si>
    <t>GZ-(KN-KG)</t>
  </si>
  <si>
    <t>KG solid</t>
  </si>
  <si>
    <t>TPC</t>
  </si>
  <si>
    <t>SHIPS NAME</t>
  </si>
  <si>
    <t>KGfluid</t>
  </si>
  <si>
    <t>TRIM</t>
  </si>
  <si>
    <t>DATE</t>
  </si>
  <si>
    <t>F.S.C</t>
  </si>
  <si>
    <t>M-DRAFT</t>
  </si>
  <si>
    <t>VOYAGE NO</t>
  </si>
  <si>
    <t>GMFluid</t>
  </si>
  <si>
    <t>LCF</t>
  </si>
  <si>
    <t>PREPARED BY,</t>
  </si>
  <si>
    <t>CHECKED BY,</t>
  </si>
  <si>
    <t>LCG</t>
  </si>
  <si>
    <t>LCB</t>
  </si>
  <si>
    <t>BG</t>
  </si>
  <si>
    <t>SQR.GM</t>
  </si>
  <si>
    <t>BGxDISP</t>
  </si>
  <si>
    <t>C</t>
  </si>
  <si>
    <t>Ch.Off</t>
  </si>
  <si>
    <t>Master</t>
  </si>
  <si>
    <t>Rolling Priod</t>
  </si>
  <si>
    <t>GM</t>
  </si>
  <si>
    <t>GMt</t>
  </si>
  <si>
    <t>ITEM</t>
  </si>
  <si>
    <t>MAX</t>
  </si>
  <si>
    <t>WEIGHT</t>
  </si>
  <si>
    <t>VCG</t>
  </si>
  <si>
    <t>V-MOMENT</t>
  </si>
  <si>
    <t>L-MOMENT</t>
  </si>
  <si>
    <t>FSM</t>
  </si>
  <si>
    <t>TONNES</t>
  </si>
  <si>
    <t>volume</t>
  </si>
  <si>
    <t>M</t>
  </si>
  <si>
    <t>TONNES-M</t>
  </si>
  <si>
    <t>T-M</t>
  </si>
  <si>
    <t>CREW &amp; EFFECT</t>
  </si>
  <si>
    <t>DRY PROVISIONS</t>
  </si>
  <si>
    <t>DECK CARGO</t>
  </si>
  <si>
    <t>DEADWEIGHT</t>
  </si>
  <si>
    <t>LIGTH SHIP</t>
  </si>
  <si>
    <t>DISPLACEMENT</t>
  </si>
  <si>
    <t>SOUNDING IN CM</t>
  </si>
  <si>
    <t>DISP</t>
  </si>
  <si>
    <t>LCA</t>
  </si>
  <si>
    <t>VCB</t>
  </si>
  <si>
    <t>KML</t>
  </si>
  <si>
    <t>TCP</t>
  </si>
  <si>
    <t>MCT</t>
  </si>
  <si>
    <t>CB</t>
  </si>
  <si>
    <t>t</t>
  </si>
  <si>
    <t>t/cm</t>
  </si>
  <si>
    <t>tm/cm</t>
  </si>
  <si>
    <t>Draft</t>
  </si>
  <si>
    <t>STABILITY  CALCULATION</t>
  </si>
  <si>
    <t>Class Notation:</t>
  </si>
  <si>
    <t>Explanation:</t>
  </si>
  <si>
    <t>Towing Vessel, FireFighting Vessel, Offshore support Vessel, Attended Machinery Space, DP System Class1</t>
  </si>
  <si>
    <t>This Calculation has been guided by RMRS Rules for the Classification and Constructions of Seagoing Ships,                                                                                           Volume1. Part IV:Stability.                                                                                                                                                                                                                                      Section 2: General Requirements for Stability;                                                                                                                                                                                                       Section 3: Additional Requirements for Stability;  Rule 3.7 Towing Vessels; Rule 3.11 Support Vessels</t>
  </si>
  <si>
    <t>LOADING CONDITION</t>
  </si>
  <si>
    <t>Load Condition</t>
  </si>
  <si>
    <t>Item</t>
  </si>
  <si>
    <t>Load</t>
  </si>
  <si>
    <t>LONG MOM</t>
  </si>
  <si>
    <t>VERT MOM</t>
  </si>
  <si>
    <t>TRANS MOM</t>
  </si>
  <si>
    <t>DW/WB</t>
  </si>
  <si>
    <t>FRESH WATER</t>
  </si>
  <si>
    <t>S.G.</t>
  </si>
  <si>
    <t>specific gravity of water</t>
  </si>
  <si>
    <t>FO</t>
  </si>
  <si>
    <t>Δ, t</t>
  </si>
  <si>
    <t>MUD</t>
  </si>
  <si>
    <t>DW, t</t>
  </si>
  <si>
    <t>LUB OIL</t>
  </si>
  <si>
    <t>KMT Transerve Metacentre Height from baseline</t>
  </si>
  <si>
    <t>BULK</t>
  </si>
  <si>
    <t>OTHER</t>
  </si>
  <si>
    <t>VCG(KG)</t>
  </si>
  <si>
    <t>F.S.C.</t>
  </si>
  <si>
    <t>TOTAL</t>
  </si>
  <si>
    <r>
      <t xml:space="preserve">GoM              </t>
    </r>
    <r>
      <rPr>
        <b/>
        <sz val="8"/>
        <rFont val="Arial Cyr"/>
        <charset val="204"/>
      </rPr>
      <t>(Corrected GM)</t>
    </r>
  </si>
  <si>
    <t>VESSEL'S SEAT</t>
  </si>
  <si>
    <r>
      <rPr>
        <b/>
        <sz val="10"/>
        <color indexed="8"/>
        <rFont val="Calibri"/>
        <family val="2"/>
        <charset val="204"/>
      </rPr>
      <t>T</t>
    </r>
    <r>
      <rPr>
        <b/>
        <sz val="9"/>
        <color indexed="8"/>
        <rFont val="Calibri"/>
        <family val="2"/>
        <charset val="204"/>
      </rPr>
      <t>fwd, m</t>
    </r>
  </si>
  <si>
    <r>
      <rPr>
        <b/>
        <sz val="10"/>
        <color indexed="8"/>
        <rFont val="Calibri"/>
        <family val="2"/>
        <charset val="204"/>
      </rPr>
      <t>T</t>
    </r>
    <r>
      <rPr>
        <b/>
        <sz val="9"/>
        <color indexed="8"/>
        <rFont val="Calibri"/>
        <family val="2"/>
        <charset val="204"/>
      </rPr>
      <t>mid, m</t>
    </r>
  </si>
  <si>
    <r>
      <rPr>
        <b/>
        <sz val="10"/>
        <color indexed="8"/>
        <rFont val="Calibri"/>
        <family val="2"/>
        <charset val="204"/>
      </rPr>
      <t>T</t>
    </r>
    <r>
      <rPr>
        <b/>
        <sz val="9"/>
        <color indexed="8"/>
        <rFont val="Calibri"/>
        <family val="2"/>
        <charset val="204"/>
      </rPr>
      <t>aft, m</t>
    </r>
  </si>
  <si>
    <r>
      <t xml:space="preserve">List, </t>
    </r>
    <r>
      <rPr>
        <sz val="9"/>
        <color indexed="8"/>
        <rFont val="Calibri"/>
        <family val="2"/>
        <charset val="204"/>
      </rPr>
      <t>θ</t>
    </r>
  </si>
  <si>
    <t>KN</t>
  </si>
  <si>
    <t>sinθ</t>
  </si>
  <si>
    <t>KGsinθ</t>
  </si>
  <si>
    <t>Lst</t>
  </si>
  <si>
    <t>Ld</t>
  </si>
  <si>
    <t>Stability Criteria</t>
  </si>
  <si>
    <t>Criteria</t>
  </si>
  <si>
    <t>Actual</t>
  </si>
  <si>
    <t>RMRS Limit</t>
  </si>
  <si>
    <t>Weather Criteria</t>
  </si>
  <si>
    <t>≥</t>
  </si>
  <si>
    <t>Max Static Righting Lever, m</t>
  </si>
  <si>
    <t>Heel Angle at Max Static Rightiing Lever, deg</t>
  </si>
  <si>
    <t>&gt;</t>
  </si>
  <si>
    <t>Max Angle of Heel, deg</t>
  </si>
  <si>
    <t>GM corrected, m</t>
  </si>
  <si>
    <t>To (roll period)</t>
  </si>
  <si>
    <r>
      <t>GM=(K1*(14.95/To)</t>
    </r>
    <r>
      <rPr>
        <sz val="12"/>
        <color indexed="9"/>
        <rFont val="Times New Roman"/>
        <family val="1"/>
        <charset val="204"/>
      </rPr>
      <t>²</t>
    </r>
  </si>
  <si>
    <t>Stability IMO</t>
  </si>
  <si>
    <t>K1-in ballast -0,81;in loading 0,78</t>
  </si>
  <si>
    <t>Area from 0.0° to MaxRa at 15.0°</t>
  </si>
  <si>
    <t>Area from 0.0° to MaxRa at 30.0°</t>
  </si>
  <si>
    <t>Area from 30.0° to MaxRa at 40.0°</t>
  </si>
  <si>
    <t>Righting Arm at 30.0° or MaxRa</t>
  </si>
  <si>
    <t>Angle from 00.0° to MaxRa</t>
  </si>
  <si>
    <t>Other 2</t>
  </si>
  <si>
    <t>GMS ARTEMIS</t>
  </si>
  <si>
    <t>N.A</t>
  </si>
  <si>
    <t>AFT.D</t>
  </si>
  <si>
    <t>FWD.D</t>
  </si>
  <si>
    <t>STABILITY &amp; TRIM   REPORT</t>
  </si>
  <si>
    <t>TCG</t>
  </si>
  <si>
    <t>------CoG------</t>
  </si>
  <si>
    <t>Sounding Level</t>
  </si>
  <si>
    <t>Even Keel</t>
  </si>
  <si>
    <t>It</t>
  </si>
  <si>
    <t>.......................................................................................................................................</t>
  </si>
  <si>
    <t>......CoG......</t>
  </si>
  <si>
    <t>WSA</t>
  </si>
  <si>
    <t>Disp</t>
  </si>
  <si>
    <t>T</t>
  </si>
  <si>
    <t>Chain Locker PS</t>
  </si>
  <si>
    <t>www stp</t>
  </si>
  <si>
    <t>CoG</t>
  </si>
  <si>
    <t>FWB P</t>
  </si>
  <si>
    <t>FWB S</t>
  </si>
  <si>
    <t>FOT C</t>
  </si>
  <si>
    <t>FOT P</t>
  </si>
  <si>
    <t>FOST C</t>
  </si>
  <si>
    <t>FOT S</t>
  </si>
  <si>
    <t>FWT S</t>
  </si>
  <si>
    <t>FPT B</t>
  </si>
  <si>
    <t>DOT P</t>
  </si>
  <si>
    <t>LOT S</t>
  </si>
  <si>
    <t>Max KG</t>
  </si>
  <si>
    <t>Min GM</t>
  </si>
  <si>
    <t>Corrected</t>
  </si>
  <si>
    <t>ms</t>
  </si>
  <si>
    <t>FWT P</t>
  </si>
  <si>
    <t>z</t>
  </si>
  <si>
    <t>VOLUME</t>
  </si>
  <si>
    <t>KG</t>
  </si>
  <si>
    <t>YG</t>
  </si>
  <si>
    <t>FSI</t>
  </si>
  <si>
    <t>Displac</t>
  </si>
  <si>
    <t>tpcm</t>
  </si>
  <si>
    <t>mct/cm</t>
  </si>
  <si>
    <t>lcb</t>
  </si>
  <si>
    <t>lcf</t>
  </si>
  <si>
    <t>kmt</t>
  </si>
  <si>
    <t>kml</t>
  </si>
  <si>
    <t>kb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</si>
</sst>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0.000"/>
    <numFmt numFmtId="165" formatCode="0.00000"/>
    <numFmt numFmtId="166" formatCode="[$-F800]dddd\,\ mmmm\ dd\,\ yyyy"/>
    <numFmt numFmtId="167" formatCode="0.0"/>
    <numFmt numFmtId="168" formatCode="0.0000"/>
    <numFmt numFmtId="169" formatCode="0\°"/>
    <numFmt numFmtId="170" formatCode="0.0000000000000"/>
    <numFmt numFmtId="171" formatCode="0.00000000000000000"/>
  </numFmts>
  <fonts count="62" x14ac:knownFonts="1">
    <font>
      <sz val="11"/>
      <color rgb="FF000000"/>
      <name val="Calibri"/>
      <family val="2"/>
      <charset val="204"/>
    </font>
    <font>
      <sz val="9.5"/>
      <color rgb="FF000000"/>
      <name val="Courier New"/>
      <family val="3"/>
    </font>
    <font>
      <sz val="8"/>
      <name val="Calibri"/>
      <family val="2"/>
      <charset val="204"/>
    </font>
    <font>
      <sz val="10"/>
      <color theme="1"/>
      <name val="Arial"/>
      <family val="2"/>
    </font>
    <font>
      <b/>
      <i/>
      <sz val="11"/>
      <color theme="1"/>
      <name val="Arial"/>
      <family val="2"/>
    </font>
    <font>
      <b/>
      <i/>
      <sz val="10"/>
      <color indexed="10"/>
      <name val="Arial"/>
      <family val="2"/>
    </font>
    <font>
      <sz val="10"/>
      <color theme="0"/>
      <name val="Arial"/>
      <family val="2"/>
    </font>
    <font>
      <b/>
      <sz val="10"/>
      <color theme="1"/>
      <name val="Arial"/>
      <family val="2"/>
    </font>
    <font>
      <b/>
      <sz val="14"/>
      <color theme="1"/>
      <name val="Calibri"/>
      <family val="2"/>
    </font>
    <font>
      <b/>
      <i/>
      <sz val="11"/>
      <name val="Arial"/>
      <family val="2"/>
    </font>
    <font>
      <b/>
      <sz val="9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14"/>
      <name val="Arial"/>
      <family val="2"/>
    </font>
    <font>
      <sz val="16"/>
      <name val="Arial"/>
      <family val="2"/>
    </font>
    <font>
      <i/>
      <sz val="11"/>
      <color theme="1"/>
      <name val="Arial"/>
      <family val="2"/>
    </font>
    <font>
      <b/>
      <sz val="12"/>
      <color theme="1"/>
      <name val="Arial"/>
      <family val="2"/>
    </font>
    <font>
      <sz val="9"/>
      <color indexed="8"/>
      <name val="Calibri"/>
      <family val="2"/>
      <charset val="204"/>
    </font>
    <font>
      <b/>
      <sz val="18"/>
      <color indexed="8"/>
      <name val="Arial Black"/>
      <family val="2"/>
      <charset val="204"/>
    </font>
    <font>
      <b/>
      <sz val="10"/>
      <name val="Arial"/>
      <family val="2"/>
      <charset val="204"/>
    </font>
    <font>
      <i/>
      <sz val="9"/>
      <color indexed="8"/>
      <name val="Calibri"/>
      <family val="2"/>
      <charset val="204"/>
    </font>
    <font>
      <sz val="9"/>
      <color theme="0"/>
      <name val="Calibri"/>
      <family val="2"/>
      <charset val="204"/>
    </font>
    <font>
      <b/>
      <i/>
      <sz val="9"/>
      <color indexed="8"/>
      <name val="Calibri"/>
      <family val="2"/>
      <charset val="204"/>
    </font>
    <font>
      <sz val="9"/>
      <name val="Calibri"/>
      <family val="2"/>
      <charset val="204"/>
    </font>
    <font>
      <b/>
      <sz val="10"/>
      <color theme="1" tint="4.9989318521683403E-2"/>
      <name val="Calibri"/>
      <family val="2"/>
      <charset val="204"/>
    </font>
    <font>
      <sz val="14"/>
      <color indexed="8"/>
      <name val="Calibri"/>
      <family val="2"/>
      <charset val="204"/>
    </font>
    <font>
      <sz val="9"/>
      <name val="Arial Cyr"/>
      <family val="2"/>
      <charset val="204"/>
    </font>
    <font>
      <sz val="14"/>
      <color theme="0"/>
      <name val="Calibri"/>
      <family val="2"/>
      <charset val="204"/>
    </font>
    <font>
      <sz val="8"/>
      <name val="Arial Cyr"/>
      <charset val="204"/>
    </font>
    <font>
      <sz val="9"/>
      <color theme="1"/>
      <name val="Calibri"/>
      <family val="2"/>
      <charset val="204"/>
    </font>
    <font>
      <b/>
      <sz val="12"/>
      <color indexed="8"/>
      <name val="Calibri"/>
      <family val="2"/>
      <charset val="204"/>
    </font>
    <font>
      <sz val="9"/>
      <name val="Arial Cyr"/>
      <charset val="204"/>
    </font>
    <font>
      <sz val="12"/>
      <color theme="1"/>
      <name val="Calibri"/>
      <family val="2"/>
      <charset val="204"/>
    </font>
    <font>
      <b/>
      <sz val="9"/>
      <name val="Arial Cyr"/>
      <charset val="204"/>
    </font>
    <font>
      <b/>
      <sz val="8"/>
      <name val="Arial Cyr"/>
      <charset val="204"/>
    </font>
    <font>
      <b/>
      <sz val="24"/>
      <color theme="1"/>
      <name val="Calibri"/>
      <family val="2"/>
      <charset val="204"/>
    </font>
    <font>
      <b/>
      <sz val="9"/>
      <color indexed="8"/>
      <name val="Calibri"/>
      <family val="2"/>
      <charset val="204"/>
    </font>
    <font>
      <b/>
      <sz val="10"/>
      <color indexed="8"/>
      <name val="Calibri"/>
      <family val="2"/>
      <charset val="204"/>
    </font>
    <font>
      <b/>
      <sz val="24"/>
      <color indexed="8"/>
      <name val="Calibri"/>
      <family val="2"/>
      <charset val="204"/>
    </font>
    <font>
      <sz val="9"/>
      <color theme="0"/>
      <name val="Arial Cyr"/>
      <family val="2"/>
      <charset val="204"/>
    </font>
    <font>
      <sz val="12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2"/>
      <color theme="0"/>
      <name val="Calibri"/>
      <family val="2"/>
      <charset val="204"/>
    </font>
    <font>
      <sz val="12"/>
      <color indexed="9"/>
      <name val="Times New Roman"/>
      <family val="1"/>
      <charset val="204"/>
    </font>
    <font>
      <sz val="10"/>
      <color indexed="8"/>
      <name val="Calibri"/>
      <family val="2"/>
      <charset val="204"/>
    </font>
    <font>
      <b/>
      <sz val="16"/>
      <color theme="1"/>
      <name val="Arial"/>
      <family val="2"/>
    </font>
    <font>
      <sz val="8"/>
      <color theme="0"/>
      <name val="Arial"/>
      <family val="2"/>
    </font>
    <font>
      <sz val="11"/>
      <color theme="0"/>
      <name val="Arial"/>
      <family val="2"/>
    </font>
    <font>
      <b/>
      <sz val="11"/>
      <color theme="0"/>
      <name val="Arial"/>
      <family val="2"/>
    </font>
    <font>
      <b/>
      <sz val="8"/>
      <color theme="0"/>
      <name val="Arial"/>
      <family val="2"/>
    </font>
    <font>
      <b/>
      <sz val="14"/>
      <color rgb="FFFFFF00"/>
      <name val="Arial"/>
      <family val="2"/>
    </font>
    <font>
      <b/>
      <sz val="11"/>
      <color rgb="FFFFFF00"/>
      <name val="Arial"/>
      <family val="2"/>
    </font>
    <font>
      <sz val="7"/>
      <color rgb="FF000000"/>
      <name val="Courier New"/>
      <family val="3"/>
    </font>
    <font>
      <sz val="10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sz val="8"/>
      <color rgb="FF000000"/>
      <name val="Calibri"/>
      <family val="2"/>
      <charset val="204"/>
    </font>
    <font>
      <b/>
      <sz val="12"/>
      <name val="Courier New"/>
      <family val="3"/>
    </font>
    <font>
      <b/>
      <sz val="11"/>
      <color rgb="FF000000"/>
      <name val="Calibri"/>
      <family val="2"/>
      <charset val="204"/>
    </font>
    <font>
      <b/>
      <vertAlign val="superscript"/>
      <sz val="18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/>
        <bgColor indexed="64"/>
      </patternFill>
    </fill>
  </fills>
  <borders count="59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ashed">
        <color indexed="64"/>
      </left>
      <right/>
      <top/>
      <bottom/>
      <diagonal/>
    </border>
    <border>
      <left/>
      <right style="dashed">
        <color indexed="64"/>
      </right>
      <top/>
      <bottom/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55" fillId="0" borderId="1"/>
    <xf numFmtId="0" fontId="56" fillId="0" borderId="1"/>
  </cellStyleXfs>
  <cellXfs count="308">
    <xf numFmtId="0" fontId="0" fillId="0" borderId="0" xfId="0"/>
    <xf numFmtId="0" fontId="1" fillId="0" borderId="1" xfId="0" applyFont="1" applyBorder="1" applyAlignment="1">
      <alignment horizontal="left" vertical="top"/>
    </xf>
    <xf numFmtId="1" fontId="1" fillId="0" borderId="1" xfId="0" applyNumberFormat="1" applyFont="1" applyBorder="1" applyAlignment="1">
      <alignment horizontal="left" vertical="top"/>
    </xf>
    <xf numFmtId="0" fontId="1" fillId="0" borderId="1" xfId="0" applyFont="1" applyBorder="1" applyAlignment="1">
      <alignment vertical="top"/>
    </xf>
    <xf numFmtId="0" fontId="0" fillId="0" borderId="0" xfId="0" applyAlignment="1">
      <alignment horizontal="left"/>
    </xf>
    <xf numFmtId="164" fontId="0" fillId="0" borderId="0" xfId="0" applyNumberFormat="1"/>
    <xf numFmtId="0" fontId="0" fillId="0" borderId="1" xfId="0" applyBorder="1"/>
    <xf numFmtId="164" fontId="0" fillId="0" borderId="1" xfId="0" applyNumberFormat="1" applyBorder="1"/>
    <xf numFmtId="0" fontId="3" fillId="0" borderId="0" xfId="0" applyFont="1"/>
    <xf numFmtId="0" fontId="6" fillId="0" borderId="0" xfId="0" applyFont="1"/>
    <xf numFmtId="0" fontId="8" fillId="2" borderId="5" xfId="0" applyFont="1" applyFill="1" applyBorder="1" applyAlignment="1" applyProtection="1">
      <alignment horizontal="center"/>
      <protection locked="0" hidden="1"/>
    </xf>
    <xf numFmtId="164" fontId="11" fillId="2" borderId="5" xfId="0" applyNumberFormat="1" applyFont="1" applyFill="1" applyBorder="1" applyAlignment="1" applyProtection="1">
      <alignment horizontal="center"/>
      <protection hidden="1"/>
    </xf>
    <xf numFmtId="2" fontId="0" fillId="0" borderId="0" xfId="0" applyNumberFormat="1"/>
    <xf numFmtId="0" fontId="12" fillId="4" borderId="5" xfId="0" applyFont="1" applyFill="1" applyBorder="1" applyAlignment="1">
      <alignment horizontal="center"/>
    </xf>
    <xf numFmtId="0" fontId="15" fillId="4" borderId="1" xfId="0" applyFont="1" applyFill="1" applyBorder="1" applyAlignment="1" applyProtection="1">
      <alignment horizontal="center"/>
      <protection hidden="1"/>
    </xf>
    <xf numFmtId="164" fontId="16" fillId="4" borderId="1" xfId="0" applyNumberFormat="1" applyFont="1" applyFill="1" applyBorder="1"/>
    <xf numFmtId="2" fontId="12" fillId="0" borderId="5" xfId="0" applyNumberFormat="1" applyFont="1" applyBorder="1" applyAlignment="1" applyProtection="1">
      <alignment horizontal="center"/>
      <protection hidden="1"/>
    </xf>
    <xf numFmtId="0" fontId="0" fillId="0" borderId="0" xfId="0" quotePrefix="1" applyAlignment="1">
      <alignment horizontal="left"/>
    </xf>
    <xf numFmtId="0" fontId="19" fillId="0" borderId="0" xfId="0" applyFont="1" applyAlignment="1" applyProtection="1">
      <alignment horizontal="center" vertical="center"/>
      <protection hidden="1"/>
    </xf>
    <xf numFmtId="0" fontId="19" fillId="0" borderId="27" xfId="0" applyFont="1" applyBorder="1" applyAlignment="1" applyProtection="1">
      <alignment horizontal="center" vertical="center"/>
      <protection hidden="1"/>
    </xf>
    <xf numFmtId="0" fontId="19" fillId="0" borderId="28" xfId="0" applyFont="1" applyBorder="1" applyAlignment="1" applyProtection="1">
      <alignment horizontal="center" vertical="center"/>
      <protection hidden="1"/>
    </xf>
    <xf numFmtId="0" fontId="19" fillId="0" borderId="29" xfId="0" applyFont="1" applyBorder="1" applyAlignment="1" applyProtection="1">
      <alignment horizontal="center" vertical="center"/>
      <protection hidden="1"/>
    </xf>
    <xf numFmtId="0" fontId="19" fillId="0" borderId="30" xfId="0" applyFont="1" applyBorder="1" applyAlignment="1" applyProtection="1">
      <alignment horizontal="center" vertical="center"/>
      <protection hidden="1"/>
    </xf>
    <xf numFmtId="0" fontId="19" fillId="0" borderId="31" xfId="0" applyFont="1" applyBorder="1" applyAlignment="1" applyProtection="1">
      <alignment horizontal="center" vertical="center"/>
      <protection hidden="1"/>
    </xf>
    <xf numFmtId="0" fontId="19" fillId="0" borderId="14" xfId="0" applyFont="1" applyBorder="1" applyAlignment="1" applyProtection="1">
      <alignment horizontal="center" vertical="center"/>
      <protection hidden="1"/>
    </xf>
    <xf numFmtId="0" fontId="19" fillId="0" borderId="1" xfId="0" applyFont="1" applyBorder="1" applyAlignment="1" applyProtection="1">
      <alignment horizontal="center" vertical="center"/>
      <protection hidden="1"/>
    </xf>
    <xf numFmtId="0" fontId="22" fillId="0" borderId="1" xfId="0" applyFont="1" applyBorder="1" applyAlignment="1" applyProtection="1">
      <alignment horizontal="center" vertical="center"/>
      <protection hidden="1"/>
    </xf>
    <xf numFmtId="0" fontId="22" fillId="0" borderId="1" xfId="0" applyFont="1" applyBorder="1" applyAlignment="1" applyProtection="1">
      <alignment horizontal="right" vertical="center"/>
      <protection hidden="1"/>
    </xf>
    <xf numFmtId="0" fontId="22" fillId="0" borderId="1" xfId="0" applyFont="1" applyBorder="1" applyAlignment="1" applyProtection="1">
      <alignment horizontal="left" vertical="center"/>
      <protection hidden="1"/>
    </xf>
    <xf numFmtId="0" fontId="23" fillId="0" borderId="1" xfId="0" applyFont="1" applyBorder="1" applyAlignment="1" applyProtection="1">
      <alignment horizontal="center" vertical="center"/>
      <protection hidden="1"/>
    </xf>
    <xf numFmtId="0" fontId="22" fillId="0" borderId="1" xfId="0" applyFont="1" applyBorder="1" applyAlignment="1" applyProtection="1">
      <alignment horizontal="left" vertical="center" wrapText="1"/>
      <protection hidden="1"/>
    </xf>
    <xf numFmtId="0" fontId="19" fillId="0" borderId="5" xfId="0" applyFont="1" applyBorder="1" applyAlignment="1" applyProtection="1">
      <alignment horizontal="center" vertical="center"/>
      <protection hidden="1"/>
    </xf>
    <xf numFmtId="0" fontId="0" fillId="0" borderId="1" xfId="0" applyBorder="1" applyAlignment="1" applyProtection="1">
      <alignment vertical="center"/>
      <protection hidden="1"/>
    </xf>
    <xf numFmtId="0" fontId="23" fillId="0" borderId="1" xfId="0" applyFont="1" applyBorder="1" applyAlignment="1" applyProtection="1">
      <alignment horizontal="center" vertical="center" shrinkToFit="1"/>
      <protection hidden="1"/>
    </xf>
    <xf numFmtId="0" fontId="19" fillId="0" borderId="1" xfId="0" applyFont="1" applyBorder="1" applyAlignment="1" applyProtection="1">
      <alignment vertical="center"/>
      <protection hidden="1"/>
    </xf>
    <xf numFmtId="164" fontId="27" fillId="5" borderId="42" xfId="0" applyNumberFormat="1" applyFont="1" applyFill="1" applyBorder="1" applyAlignment="1" applyProtection="1">
      <alignment horizontal="center" vertical="center"/>
      <protection hidden="1"/>
    </xf>
    <xf numFmtId="2" fontId="19" fillId="0" borderId="42" xfId="0" applyNumberFormat="1" applyFont="1" applyBorder="1" applyAlignment="1" applyProtection="1">
      <alignment horizontal="center" vertical="center"/>
      <protection hidden="1"/>
    </xf>
    <xf numFmtId="0" fontId="28" fillId="0" borderId="39" xfId="0" applyFont="1" applyBorder="1" applyAlignment="1" applyProtection="1">
      <alignment horizontal="center" vertical="center"/>
      <protection hidden="1"/>
    </xf>
    <xf numFmtId="0" fontId="28" fillId="0" borderId="41" xfId="0" applyFont="1" applyBorder="1" applyAlignment="1" applyProtection="1">
      <alignment horizontal="center" vertical="center"/>
      <protection hidden="1"/>
    </xf>
    <xf numFmtId="164" fontId="19" fillId="0" borderId="42" xfId="0" applyNumberFormat="1" applyFont="1" applyBorder="1" applyAlignment="1" applyProtection="1">
      <alignment horizontal="center" vertical="center"/>
      <protection hidden="1"/>
    </xf>
    <xf numFmtId="164" fontId="23" fillId="0" borderId="1" xfId="0" applyNumberFormat="1" applyFont="1" applyBorder="1" applyAlignment="1" applyProtection="1">
      <alignment horizontal="center" vertical="center" shrinkToFit="1"/>
      <protection hidden="1"/>
    </xf>
    <xf numFmtId="168" fontId="23" fillId="0" borderId="1" xfId="0" applyNumberFormat="1" applyFont="1" applyBorder="1" applyAlignment="1" applyProtection="1">
      <alignment horizontal="center" vertical="center" shrinkToFit="1"/>
      <protection hidden="1"/>
    </xf>
    <xf numFmtId="164" fontId="25" fillId="0" borderId="43" xfId="0" applyNumberFormat="1" applyFont="1" applyBorder="1" applyAlignment="1" applyProtection="1">
      <alignment horizontal="center" vertical="center"/>
      <protection hidden="1"/>
    </xf>
    <xf numFmtId="2" fontId="23" fillId="0" borderId="1" xfId="0" applyNumberFormat="1" applyFont="1" applyBorder="1" applyAlignment="1" applyProtection="1">
      <alignment horizontal="center" vertical="center" shrinkToFit="1"/>
      <protection hidden="1"/>
    </xf>
    <xf numFmtId="164" fontId="31" fillId="0" borderId="42" xfId="0" applyNumberFormat="1" applyFont="1" applyBorder="1" applyAlignment="1" applyProtection="1">
      <alignment horizontal="center" vertical="center"/>
      <protection hidden="1"/>
    </xf>
    <xf numFmtId="2" fontId="34" fillId="0" borderId="43" xfId="0" applyNumberFormat="1" applyFont="1" applyBorder="1" applyAlignment="1" applyProtection="1">
      <alignment horizontal="center" vertical="center"/>
      <protection hidden="1"/>
    </xf>
    <xf numFmtId="2" fontId="37" fillId="0" borderId="43" xfId="0" applyNumberFormat="1" applyFont="1" applyBorder="1" applyAlignment="1" applyProtection="1">
      <alignment horizontal="center" vertical="center"/>
      <protection hidden="1"/>
    </xf>
    <xf numFmtId="2" fontId="23" fillId="0" borderId="1" xfId="0" applyNumberFormat="1" applyFont="1" applyBorder="1" applyAlignment="1" applyProtection="1">
      <alignment horizontal="center" vertical="center"/>
      <protection hidden="1"/>
    </xf>
    <xf numFmtId="2" fontId="19" fillId="0" borderId="1" xfId="0" applyNumberFormat="1" applyFont="1" applyBorder="1" applyAlignment="1" applyProtection="1">
      <alignment horizontal="center" vertical="center"/>
      <protection hidden="1"/>
    </xf>
    <xf numFmtId="2" fontId="19" fillId="0" borderId="28" xfId="0" applyNumberFormat="1" applyFont="1" applyBorder="1" applyAlignment="1" applyProtection="1">
      <alignment horizontal="center" vertical="center"/>
      <protection hidden="1"/>
    </xf>
    <xf numFmtId="0" fontId="19" fillId="0" borderId="0" xfId="0" applyFont="1" applyAlignment="1" applyProtection="1">
      <alignment horizontal="center" vertical="center" shrinkToFit="1"/>
      <protection hidden="1"/>
    </xf>
    <xf numFmtId="1" fontId="19" fillId="0" borderId="5" xfId="0" applyNumberFormat="1" applyFont="1" applyBorder="1" applyAlignment="1" applyProtection="1">
      <alignment horizontal="center" vertical="center"/>
      <protection hidden="1"/>
    </xf>
    <xf numFmtId="1" fontId="19" fillId="0" borderId="1" xfId="0" applyNumberFormat="1" applyFont="1" applyBorder="1" applyAlignment="1" applyProtection="1">
      <alignment horizontal="center" vertical="center"/>
      <protection hidden="1"/>
    </xf>
    <xf numFmtId="0" fontId="23" fillId="0" borderId="28" xfId="0" applyFont="1" applyBorder="1" applyAlignment="1" applyProtection="1">
      <alignment horizontal="center" vertical="center" shrinkToFit="1"/>
      <protection hidden="1"/>
    </xf>
    <xf numFmtId="2" fontId="19" fillId="0" borderId="5" xfId="0" applyNumberFormat="1" applyFont="1" applyBorder="1" applyAlignment="1" applyProtection="1">
      <alignment horizontal="center" vertical="center"/>
      <protection hidden="1"/>
    </xf>
    <xf numFmtId="164" fontId="19" fillId="0" borderId="1" xfId="0" applyNumberFormat="1" applyFont="1" applyBorder="1" applyAlignment="1" applyProtection="1">
      <alignment horizontal="center" vertical="center"/>
      <protection hidden="1"/>
    </xf>
    <xf numFmtId="0" fontId="23" fillId="0" borderId="28" xfId="0" applyFont="1" applyBorder="1" applyAlignment="1" applyProtection="1">
      <alignment horizontal="center" vertical="center"/>
      <protection hidden="1"/>
    </xf>
    <xf numFmtId="164" fontId="23" fillId="0" borderId="1" xfId="0" applyNumberFormat="1" applyFont="1" applyBorder="1" applyAlignment="1" applyProtection="1">
      <alignment horizontal="center" vertical="center"/>
      <protection hidden="1"/>
    </xf>
    <xf numFmtId="164" fontId="23" fillId="0" borderId="28" xfId="0" applyNumberFormat="1" applyFont="1" applyBorder="1" applyAlignment="1" applyProtection="1">
      <alignment horizontal="center" vertical="center"/>
      <protection hidden="1"/>
    </xf>
    <xf numFmtId="0" fontId="38" fillId="0" borderId="5" xfId="0" applyFont="1" applyBorder="1" applyAlignment="1" applyProtection="1">
      <alignment horizontal="center" vertical="center"/>
      <protection hidden="1"/>
    </xf>
    <xf numFmtId="2" fontId="38" fillId="0" borderId="5" xfId="0" applyNumberFormat="1" applyFont="1" applyBorder="1" applyAlignment="1" applyProtection="1">
      <alignment horizontal="center" vertical="center"/>
      <protection hidden="1"/>
    </xf>
    <xf numFmtId="2" fontId="23" fillId="0" borderId="28" xfId="0" applyNumberFormat="1" applyFont="1" applyBorder="1" applyAlignment="1" applyProtection="1">
      <alignment horizontal="center" vertical="center"/>
      <protection hidden="1"/>
    </xf>
    <xf numFmtId="0" fontId="31" fillId="0" borderId="1" xfId="0" applyFont="1" applyBorder="1" applyAlignment="1" applyProtection="1">
      <alignment horizontal="center" vertical="center"/>
      <protection hidden="1"/>
    </xf>
    <xf numFmtId="2" fontId="41" fillId="0" borderId="1" xfId="0" applyNumberFormat="1" applyFont="1" applyBorder="1" applyAlignment="1" applyProtection="1">
      <alignment horizontal="center" vertical="center"/>
      <protection hidden="1"/>
    </xf>
    <xf numFmtId="2" fontId="31" fillId="0" borderId="1" xfId="0" applyNumberFormat="1" applyFont="1" applyBorder="1" applyAlignment="1" applyProtection="1">
      <alignment horizontal="center" vertical="center"/>
      <protection hidden="1"/>
    </xf>
    <xf numFmtId="0" fontId="28" fillId="0" borderId="1" xfId="0" applyFont="1" applyBorder="1" applyAlignment="1" applyProtection="1">
      <alignment horizontal="center" vertical="center"/>
      <protection hidden="1"/>
    </xf>
    <xf numFmtId="0" fontId="23" fillId="0" borderId="0" xfId="0" applyFont="1" applyAlignment="1" applyProtection="1">
      <alignment horizontal="center" vertical="center"/>
      <protection hidden="1"/>
    </xf>
    <xf numFmtId="0" fontId="23" fillId="0" borderId="0" xfId="0" applyFont="1" applyAlignment="1" applyProtection="1">
      <alignment horizontal="center" vertical="center" shrinkToFit="1"/>
      <protection hidden="1"/>
    </xf>
    <xf numFmtId="0" fontId="19" fillId="0" borderId="35" xfId="0" applyFont="1" applyBorder="1" applyAlignment="1" applyProtection="1">
      <alignment horizontal="center" vertical="center"/>
      <protection hidden="1"/>
    </xf>
    <xf numFmtId="0" fontId="19" fillId="0" borderId="36" xfId="0" applyFont="1" applyBorder="1" applyAlignment="1" applyProtection="1">
      <alignment horizontal="center" vertical="center"/>
      <protection hidden="1"/>
    </xf>
    <xf numFmtId="2" fontId="19" fillId="0" borderId="0" xfId="0" applyNumberFormat="1" applyFont="1" applyAlignment="1" applyProtection="1">
      <alignment horizontal="center" vertical="center" shrinkToFit="1"/>
      <protection hidden="1"/>
    </xf>
    <xf numFmtId="164" fontId="31" fillId="0" borderId="43" xfId="0" applyNumberFormat="1" applyFont="1" applyBorder="1" applyAlignment="1" applyProtection="1">
      <alignment horizontal="center" vertical="center"/>
      <protection hidden="1"/>
    </xf>
    <xf numFmtId="164" fontId="12" fillId="2" borderId="5" xfId="0" applyNumberFormat="1" applyFont="1" applyFill="1" applyBorder="1" applyAlignment="1" applyProtection="1">
      <alignment horizontal="center"/>
      <protection hidden="1"/>
    </xf>
    <xf numFmtId="0" fontId="7" fillId="2" borderId="2" xfId="0" applyFont="1" applyFill="1" applyBorder="1" applyProtection="1">
      <protection locked="0" hidden="1"/>
    </xf>
    <xf numFmtId="0" fontId="7" fillId="2" borderId="5" xfId="0" applyFont="1" applyFill="1" applyBorder="1" applyProtection="1">
      <protection locked="0" hidden="1"/>
    </xf>
    <xf numFmtId="0" fontId="7" fillId="2" borderId="17" xfId="0" applyFont="1" applyFill="1" applyBorder="1" applyProtection="1">
      <protection locked="0" hidden="1"/>
    </xf>
    <xf numFmtId="0" fontId="29" fillId="0" borderId="1" xfId="0" applyFont="1" applyBorder="1" applyAlignment="1" applyProtection="1">
      <alignment horizontal="center" vertical="center" shrinkToFit="1"/>
      <protection hidden="1"/>
    </xf>
    <xf numFmtId="0" fontId="10" fillId="5" borderId="17" xfId="0" applyFont="1" applyFill="1" applyBorder="1" applyAlignment="1" applyProtection="1">
      <alignment horizontal="center"/>
      <protection hidden="1"/>
    </xf>
    <xf numFmtId="0" fontId="10" fillId="5" borderId="13" xfId="0" applyFont="1" applyFill="1" applyBorder="1" applyAlignment="1" applyProtection="1">
      <alignment horizontal="center"/>
      <protection hidden="1"/>
    </xf>
    <xf numFmtId="0" fontId="10" fillId="5" borderId="19" xfId="0" applyFont="1" applyFill="1" applyBorder="1" applyAlignment="1" applyProtection="1">
      <alignment horizontal="center"/>
      <protection hidden="1"/>
    </xf>
    <xf numFmtId="0" fontId="10" fillId="5" borderId="20" xfId="0" applyFont="1" applyFill="1" applyBorder="1" applyAlignment="1" applyProtection="1">
      <alignment horizontal="center"/>
      <protection hidden="1"/>
    </xf>
    <xf numFmtId="0" fontId="5" fillId="5" borderId="4" xfId="0" applyFont="1" applyFill="1" applyBorder="1" applyAlignment="1" applyProtection="1">
      <alignment horizontal="center"/>
      <protection hidden="1"/>
    </xf>
    <xf numFmtId="0" fontId="5" fillId="5" borderId="5" xfId="0" applyFont="1" applyFill="1" applyBorder="1" applyAlignment="1" applyProtection="1">
      <alignment horizontal="center"/>
      <protection hidden="1"/>
    </xf>
    <xf numFmtId="0" fontId="12" fillId="6" borderId="5" xfId="0" applyFont="1" applyFill="1" applyBorder="1" applyAlignment="1">
      <alignment horizontal="center"/>
    </xf>
    <xf numFmtId="2" fontId="12" fillId="6" borderId="5" xfId="0" applyNumberFormat="1" applyFont="1" applyFill="1" applyBorder="1" applyAlignment="1" applyProtection="1">
      <alignment horizontal="center"/>
      <protection hidden="1"/>
    </xf>
    <xf numFmtId="164" fontId="11" fillId="6" borderId="5" xfId="0" applyNumberFormat="1" applyFont="1" applyFill="1" applyBorder="1" applyAlignment="1" applyProtection="1">
      <alignment horizontal="center"/>
      <protection hidden="1"/>
    </xf>
    <xf numFmtId="2" fontId="11" fillId="6" borderId="5" xfId="0" applyNumberFormat="1" applyFont="1" applyFill="1" applyBorder="1" applyAlignment="1" applyProtection="1">
      <alignment horizontal="center"/>
      <protection hidden="1"/>
    </xf>
    <xf numFmtId="2" fontId="11" fillId="6" borderId="5" xfId="0" applyNumberFormat="1" applyFont="1" applyFill="1" applyBorder="1"/>
    <xf numFmtId="0" fontId="7" fillId="4" borderId="5" xfId="0" applyFont="1" applyFill="1" applyBorder="1" applyAlignment="1" applyProtection="1">
      <alignment horizontal="center"/>
      <protection hidden="1"/>
    </xf>
    <xf numFmtId="165" fontId="7" fillId="4" borderId="4" xfId="0" applyNumberFormat="1" applyFont="1" applyFill="1" applyBorder="1" applyAlignment="1" applyProtection="1">
      <alignment horizontal="center"/>
      <protection hidden="1"/>
    </xf>
    <xf numFmtId="164" fontId="7" fillId="4" borderId="4" xfId="0" applyNumberFormat="1" applyFont="1" applyFill="1" applyBorder="1" applyAlignment="1" applyProtection="1">
      <alignment horizontal="center"/>
      <protection hidden="1"/>
    </xf>
    <xf numFmtId="164" fontId="7" fillId="4" borderId="5" xfId="0" applyNumberFormat="1" applyFont="1" applyFill="1" applyBorder="1" applyAlignment="1" applyProtection="1">
      <alignment horizontal="center"/>
      <protection hidden="1"/>
    </xf>
    <xf numFmtId="165" fontId="7" fillId="4" borderId="5" xfId="0" applyNumberFormat="1" applyFont="1" applyFill="1" applyBorder="1" applyAlignment="1" applyProtection="1">
      <alignment horizontal="center"/>
      <protection hidden="1"/>
    </xf>
    <xf numFmtId="2" fontId="11" fillId="3" borderId="5" xfId="0" applyNumberFormat="1" applyFont="1" applyFill="1" applyBorder="1" applyAlignment="1" applyProtection="1">
      <alignment horizontal="center"/>
      <protection hidden="1"/>
    </xf>
    <xf numFmtId="0" fontId="13" fillId="6" borderId="5" xfId="0" applyFont="1" applyFill="1" applyBorder="1" applyAlignment="1" applyProtection="1">
      <alignment vertical="center"/>
      <protection hidden="1"/>
    </xf>
    <xf numFmtId="0" fontId="13" fillId="6" borderId="5" xfId="0" applyFont="1" applyFill="1" applyBorder="1" applyAlignment="1" applyProtection="1">
      <alignment horizontal="center" vertical="center"/>
      <protection hidden="1"/>
    </xf>
    <xf numFmtId="0" fontId="12" fillId="4" borderId="5" xfId="0" applyFont="1" applyFill="1" applyBorder="1" applyAlignment="1" applyProtection="1">
      <alignment vertical="center"/>
      <protection hidden="1"/>
    </xf>
    <xf numFmtId="2" fontId="12" fillId="4" borderId="5" xfId="0" applyNumberFormat="1" applyFont="1" applyFill="1" applyBorder="1" applyAlignment="1" applyProtection="1">
      <alignment horizontal="center" vertical="center"/>
      <protection hidden="1"/>
    </xf>
    <xf numFmtId="0" fontId="12" fillId="4" borderId="22" xfId="0" applyFont="1" applyFill="1" applyBorder="1" applyAlignment="1" applyProtection="1">
      <alignment vertical="center"/>
      <protection hidden="1"/>
    </xf>
    <xf numFmtId="2" fontId="53" fillId="8" borderId="22" xfId="0" applyNumberFormat="1" applyFont="1" applyFill="1" applyBorder="1" applyAlignment="1" applyProtection="1">
      <alignment horizontal="center" vertical="center"/>
      <protection hidden="1"/>
    </xf>
    <xf numFmtId="0" fontId="54" fillId="0" borderId="1" xfId="0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left" vertical="top"/>
    </xf>
    <xf numFmtId="170" fontId="0" fillId="0" borderId="0" xfId="0" applyNumberFormat="1"/>
    <xf numFmtId="171" fontId="0" fillId="0" borderId="0" xfId="0" applyNumberFormat="1"/>
    <xf numFmtId="0" fontId="0" fillId="0" borderId="1" xfId="0" applyBorder="1" applyAlignment="1">
      <alignment horizontal="left"/>
    </xf>
    <xf numFmtId="2" fontId="55" fillId="0" borderId="1" xfId="1" applyNumberFormat="1" applyAlignment="1">
      <alignment horizontal="left" vertical="center"/>
    </xf>
    <xf numFmtId="2" fontId="55" fillId="0" borderId="1" xfId="1" applyNumberFormat="1" applyAlignment="1">
      <alignment horizontal="left" vertical="top"/>
    </xf>
    <xf numFmtId="2" fontId="55" fillId="0" borderId="1" xfId="1" applyNumberFormat="1" applyAlignment="1">
      <alignment horizontal="left"/>
    </xf>
    <xf numFmtId="2" fontId="0" fillId="0" borderId="1" xfId="0" applyNumberFormat="1" applyBorder="1" applyAlignment="1">
      <alignment horizontal="left" vertical="top"/>
    </xf>
    <xf numFmtId="2" fontId="0" fillId="0" borderId="1" xfId="0" applyNumberFormat="1" applyBorder="1" applyAlignment="1">
      <alignment horizontal="left"/>
    </xf>
    <xf numFmtId="2" fontId="0" fillId="0" borderId="1" xfId="0" applyNumberFormat="1" applyBorder="1" applyAlignment="1">
      <alignment horizontal="left" vertical="center"/>
    </xf>
    <xf numFmtId="2" fontId="0" fillId="0" borderId="0" xfId="0" applyNumberFormat="1" applyAlignment="1">
      <alignment horizontal="left"/>
    </xf>
    <xf numFmtId="0" fontId="1" fillId="0" borderId="1" xfId="0" applyFont="1" applyBorder="1" applyAlignment="1">
      <alignment horizontal="left" vertical="center"/>
    </xf>
    <xf numFmtId="2" fontId="0" fillId="0" borderId="0" xfId="0" applyNumberFormat="1" applyAlignment="1">
      <alignment horizontal="left" vertical="center"/>
    </xf>
    <xf numFmtId="2" fontId="0" fillId="0" borderId="1" xfId="0" applyNumberFormat="1" applyBorder="1"/>
    <xf numFmtId="171" fontId="0" fillId="0" borderId="1" xfId="0" applyNumberFormat="1" applyBorder="1"/>
    <xf numFmtId="170" fontId="0" fillId="0" borderId="1" xfId="0" applyNumberFormat="1" applyBorder="1"/>
    <xf numFmtId="2" fontId="57" fillId="0" borderId="1" xfId="0" applyNumberFormat="1" applyFont="1" applyBorder="1" applyAlignment="1">
      <alignment horizontal="left" vertical="top"/>
    </xf>
    <xf numFmtId="167" fontId="0" fillId="0" borderId="1" xfId="0" applyNumberFormat="1" applyBorder="1" applyAlignment="1">
      <alignment horizontal="left"/>
    </xf>
    <xf numFmtId="164" fontId="0" fillId="0" borderId="1" xfId="0" applyNumberFormat="1" applyBorder="1" applyAlignment="1">
      <alignment horizontal="left"/>
    </xf>
    <xf numFmtId="164" fontId="0" fillId="0" borderId="1" xfId="0" applyNumberFormat="1" applyBorder="1" applyAlignment="1">
      <alignment horizontal="left" vertical="top"/>
    </xf>
    <xf numFmtId="0" fontId="0" fillId="9" borderId="0" xfId="0" applyFill="1" applyAlignment="1">
      <alignment horizontal="left"/>
    </xf>
    <xf numFmtId="167" fontId="0" fillId="0" borderId="1" xfId="0" applyNumberFormat="1" applyBorder="1" applyAlignment="1">
      <alignment horizontal="left" vertical="top"/>
    </xf>
    <xf numFmtId="2" fontId="11" fillId="9" borderId="5" xfId="0" applyNumberFormat="1" applyFont="1" applyFill="1" applyBorder="1" applyAlignment="1" applyProtection="1">
      <alignment horizontal="center"/>
      <protection hidden="1"/>
    </xf>
    <xf numFmtId="2" fontId="12" fillId="9" borderId="5" xfId="0" applyNumberFormat="1" applyFont="1" applyFill="1" applyBorder="1" applyAlignment="1" applyProtection="1">
      <alignment horizontal="center"/>
      <protection hidden="1"/>
    </xf>
    <xf numFmtId="164" fontId="0" fillId="9" borderId="1" xfId="0" applyNumberFormat="1" applyFill="1" applyBorder="1"/>
    <xf numFmtId="0" fontId="0" fillId="9" borderId="0" xfId="0" applyFill="1"/>
    <xf numFmtId="0" fontId="10" fillId="5" borderId="11" xfId="0" applyFont="1" applyFill="1" applyBorder="1" applyAlignment="1" applyProtection="1">
      <alignment horizontal="center"/>
      <protection hidden="1"/>
    </xf>
    <xf numFmtId="0" fontId="10" fillId="5" borderId="26" xfId="0" applyFont="1" applyFill="1" applyBorder="1" applyAlignment="1" applyProtection="1">
      <alignment horizontal="center"/>
      <protection hidden="1"/>
    </xf>
    <xf numFmtId="0" fontId="11" fillId="2" borderId="8" xfId="0" applyFont="1" applyFill="1" applyBorder="1"/>
    <xf numFmtId="167" fontId="12" fillId="6" borderId="8" xfId="0" applyNumberFormat="1" applyFont="1" applyFill="1" applyBorder="1" applyAlignment="1">
      <alignment horizontal="center"/>
    </xf>
    <xf numFmtId="0" fontId="13" fillId="6" borderId="8" xfId="0" applyFont="1" applyFill="1" applyBorder="1" applyAlignment="1" applyProtection="1">
      <alignment vertical="center"/>
      <protection hidden="1"/>
    </xf>
    <xf numFmtId="0" fontId="12" fillId="4" borderId="8" xfId="0" applyFont="1" applyFill="1" applyBorder="1" applyAlignment="1" applyProtection="1">
      <alignment vertical="center"/>
      <protection hidden="1"/>
    </xf>
    <xf numFmtId="0" fontId="12" fillId="4" borderId="58" xfId="0" applyFont="1" applyFill="1" applyBorder="1" applyAlignment="1" applyProtection="1">
      <alignment vertical="center"/>
      <protection hidden="1"/>
    </xf>
    <xf numFmtId="0" fontId="48" fillId="8" borderId="5" xfId="0" applyFont="1" applyFill="1" applyBorder="1" applyAlignment="1" applyProtection="1">
      <alignment vertical="center"/>
      <protection hidden="1"/>
    </xf>
    <xf numFmtId="0" fontId="58" fillId="0" borderId="5" xfId="0" applyFont="1" applyBorder="1" applyAlignment="1">
      <alignment vertical="center"/>
    </xf>
    <xf numFmtId="0" fontId="14" fillId="6" borderId="5" xfId="0" applyFont="1" applyFill="1" applyBorder="1" applyAlignment="1" applyProtection="1">
      <alignment vertical="center"/>
      <protection hidden="1"/>
    </xf>
    <xf numFmtId="0" fontId="14" fillId="4" borderId="5" xfId="0" applyFont="1" applyFill="1" applyBorder="1" applyAlignment="1" applyProtection="1">
      <alignment vertical="center"/>
      <protection hidden="1"/>
    </xf>
    <xf numFmtId="2" fontId="11" fillId="11" borderId="5" xfId="0" applyNumberFormat="1" applyFont="1" applyFill="1" applyBorder="1" applyAlignment="1" applyProtection="1">
      <alignment horizontal="center"/>
      <protection hidden="1"/>
    </xf>
    <xf numFmtId="2" fontId="50" fillId="8" borderId="3" xfId="0" applyNumberFormat="1" applyFont="1" applyFill="1" applyBorder="1" applyAlignment="1" applyProtection="1">
      <alignment horizontal="center"/>
      <protection locked="0" hidden="1"/>
    </xf>
    <xf numFmtId="2" fontId="50" fillId="8" borderId="6" xfId="0" applyNumberFormat="1" applyFont="1" applyFill="1" applyBorder="1" applyAlignment="1" applyProtection="1">
      <alignment horizontal="center"/>
      <protection locked="0" hidden="1"/>
    </xf>
    <xf numFmtId="2" fontId="51" fillId="8" borderId="6" xfId="0" applyNumberFormat="1" applyFont="1" applyFill="1" applyBorder="1" applyAlignment="1" applyProtection="1">
      <alignment horizontal="center"/>
      <protection locked="0" hidden="1"/>
    </xf>
    <xf numFmtId="2" fontId="52" fillId="8" borderId="6" xfId="0" applyNumberFormat="1" applyFont="1" applyFill="1" applyBorder="1" applyAlignment="1" applyProtection="1">
      <alignment horizontal="center"/>
      <protection locked="0" hidden="1"/>
    </xf>
    <xf numFmtId="2" fontId="8" fillId="2" borderId="6" xfId="0" applyNumberFormat="1" applyFont="1" applyFill="1" applyBorder="1" applyAlignment="1" applyProtection="1">
      <alignment horizontal="center"/>
      <protection locked="0" hidden="1"/>
    </xf>
    <xf numFmtId="2" fontId="10" fillId="5" borderId="18" xfId="0" applyNumberFormat="1" applyFont="1" applyFill="1" applyBorder="1" applyAlignment="1" applyProtection="1">
      <alignment horizontal="center"/>
      <protection hidden="1"/>
    </xf>
    <xf numFmtId="2" fontId="10" fillId="5" borderId="21" xfId="0" applyNumberFormat="1" applyFont="1" applyFill="1" applyBorder="1" applyAlignment="1" applyProtection="1">
      <alignment horizontal="center"/>
      <protection hidden="1"/>
    </xf>
    <xf numFmtId="2" fontId="13" fillId="6" borderId="5" xfId="0" applyNumberFormat="1" applyFont="1" applyFill="1" applyBorder="1" applyAlignment="1" applyProtection="1">
      <alignment horizontal="center" vertical="center"/>
      <protection hidden="1"/>
    </xf>
    <xf numFmtId="2" fontId="50" fillId="8" borderId="2" xfId="0" applyNumberFormat="1" applyFont="1" applyFill="1" applyBorder="1" applyAlignment="1" applyProtection="1">
      <alignment horizontal="center"/>
      <protection locked="0" hidden="1"/>
    </xf>
    <xf numFmtId="2" fontId="51" fillId="8" borderId="5" xfId="0" applyNumberFormat="1" applyFont="1" applyFill="1" applyBorder="1" applyAlignment="1" applyProtection="1">
      <alignment horizontal="center"/>
      <protection locked="0" hidden="1"/>
    </xf>
    <xf numFmtId="2" fontId="50" fillId="8" borderId="5" xfId="0" applyNumberFormat="1" applyFont="1" applyFill="1" applyBorder="1" applyAlignment="1" applyProtection="1">
      <alignment horizontal="center"/>
      <protection locked="0" hidden="1"/>
    </xf>
    <xf numFmtId="2" fontId="51" fillId="8" borderId="4" xfId="0" applyNumberFormat="1" applyFont="1" applyFill="1" applyBorder="1" applyAlignment="1" applyProtection="1">
      <alignment horizontal="center"/>
      <protection locked="0" hidden="1"/>
    </xf>
    <xf numFmtId="2" fontId="10" fillId="5" borderId="17" xfId="0" applyNumberFormat="1" applyFont="1" applyFill="1" applyBorder="1" applyAlignment="1" applyProtection="1">
      <alignment horizontal="center"/>
      <protection hidden="1"/>
    </xf>
    <xf numFmtId="2" fontId="10" fillId="5" borderId="19" xfId="0" applyNumberFormat="1" applyFont="1" applyFill="1" applyBorder="1" applyAlignment="1" applyProtection="1">
      <alignment horizontal="center"/>
      <protection hidden="1"/>
    </xf>
    <xf numFmtId="2" fontId="11" fillId="2" borderId="5" xfId="0" applyNumberFormat="1" applyFont="1" applyFill="1" applyBorder="1"/>
    <xf numFmtId="2" fontId="8" fillId="2" borderId="6" xfId="0" applyNumberFormat="1" applyFont="1" applyFill="1" applyBorder="1" applyAlignment="1" applyProtection="1">
      <alignment horizontal="center"/>
      <protection hidden="1"/>
    </xf>
    <xf numFmtId="0" fontId="59" fillId="9" borderId="5" xfId="0" applyFont="1" applyFill="1" applyBorder="1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0" fontId="60" fillId="0" borderId="0" xfId="0" applyFont="1" applyAlignment="1">
      <alignment horizontal="center" vertical="center" wrapText="1"/>
    </xf>
    <xf numFmtId="0" fontId="11" fillId="12" borderId="8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top"/>
    </xf>
    <xf numFmtId="0" fontId="0" fillId="0" borderId="0" xfId="0" applyAlignment="1">
      <alignment horizontal="center"/>
    </xf>
    <xf numFmtId="164" fontId="12" fillId="13" borderId="5" xfId="0" applyNumberFormat="1" applyFont="1" applyFill="1" applyBorder="1" applyAlignment="1" applyProtection="1">
      <alignment horizontal="center" vertical="center"/>
      <protection hidden="1"/>
    </xf>
    <xf numFmtId="2" fontId="50" fillId="13" borderId="5" xfId="0" applyNumberFormat="1" applyFont="1" applyFill="1" applyBorder="1" applyAlignment="1" applyProtection="1">
      <alignment horizontal="center" vertical="center"/>
      <protection hidden="1"/>
    </xf>
    <xf numFmtId="167" fontId="50" fillId="13" borderId="5" xfId="0" applyNumberFormat="1" applyFont="1" applyFill="1" applyBorder="1" applyAlignment="1" applyProtection="1">
      <alignment horizontal="center" vertical="center"/>
      <protection hidden="1"/>
    </xf>
    <xf numFmtId="1" fontId="50" fillId="13" borderId="5" xfId="0" applyNumberFormat="1" applyFont="1" applyFill="1" applyBorder="1" applyAlignment="1" applyProtection="1">
      <alignment horizontal="center" vertical="center"/>
      <protection hidden="1"/>
    </xf>
    <xf numFmtId="2" fontId="50" fillId="13" borderId="6" xfId="0" applyNumberFormat="1" applyFont="1" applyFill="1" applyBorder="1" applyAlignment="1" applyProtection="1">
      <alignment horizontal="center" vertical="center"/>
      <protection hidden="1"/>
    </xf>
    <xf numFmtId="0" fontId="49" fillId="13" borderId="5" xfId="0" applyFont="1" applyFill="1" applyBorder="1" applyAlignment="1" applyProtection="1">
      <alignment horizontal="center" vertical="center"/>
      <protection hidden="1"/>
    </xf>
    <xf numFmtId="2" fontId="49" fillId="13" borderId="5" xfId="0" applyNumberFormat="1" applyFont="1" applyFill="1" applyBorder="1" applyAlignment="1" applyProtection="1">
      <alignment horizontal="center" vertical="center"/>
      <protection hidden="1"/>
    </xf>
    <xf numFmtId="164" fontId="49" fillId="13" borderId="5" xfId="0" applyNumberFormat="1" applyFont="1" applyFill="1" applyBorder="1" applyAlignment="1">
      <alignment vertical="center"/>
    </xf>
    <xf numFmtId="1" fontId="49" fillId="13" borderId="5" xfId="0" applyNumberFormat="1" applyFont="1" applyFill="1" applyBorder="1" applyAlignment="1" applyProtection="1">
      <alignment horizontal="center" vertical="center"/>
      <protection hidden="1"/>
    </xf>
    <xf numFmtId="2" fontId="49" fillId="13" borderId="6" xfId="0" applyNumberFormat="1" applyFont="1" applyFill="1" applyBorder="1" applyAlignment="1" applyProtection="1">
      <alignment horizontal="center" vertical="center"/>
      <protection hidden="1"/>
    </xf>
    <xf numFmtId="164" fontId="12" fillId="13" borderId="22" xfId="0" applyNumberFormat="1" applyFont="1" applyFill="1" applyBorder="1" applyAlignment="1" applyProtection="1">
      <alignment horizontal="center" vertical="center"/>
      <protection hidden="1"/>
    </xf>
    <xf numFmtId="2" fontId="49" fillId="13" borderId="22" xfId="0" applyNumberFormat="1" applyFont="1" applyFill="1" applyBorder="1" applyAlignment="1">
      <alignment vertical="center"/>
    </xf>
    <xf numFmtId="2" fontId="50" fillId="13" borderId="22" xfId="0" applyNumberFormat="1" applyFont="1" applyFill="1" applyBorder="1" applyAlignment="1" applyProtection="1">
      <alignment horizontal="center" vertical="center"/>
      <protection hidden="1"/>
    </xf>
    <xf numFmtId="1" fontId="49" fillId="13" borderId="22" xfId="0" applyNumberFormat="1" applyFont="1" applyFill="1" applyBorder="1" applyAlignment="1">
      <alignment horizontal="center" vertical="center"/>
    </xf>
    <xf numFmtId="2" fontId="50" fillId="13" borderId="23" xfId="0" applyNumberFormat="1" applyFont="1" applyFill="1" applyBorder="1" applyAlignment="1" applyProtection="1">
      <alignment horizontal="center" vertical="center"/>
      <protection hidden="1"/>
    </xf>
    <xf numFmtId="0" fontId="17" fillId="2" borderId="4" xfId="0" applyFont="1" applyFill="1" applyBorder="1" applyAlignment="1" applyProtection="1">
      <alignment horizontal="left"/>
      <protection hidden="1"/>
    </xf>
    <xf numFmtId="0" fontId="17" fillId="2" borderId="9" xfId="0" applyFont="1" applyFill="1" applyBorder="1" applyAlignment="1" applyProtection="1">
      <alignment horizontal="left"/>
      <protection hidden="1"/>
    </xf>
    <xf numFmtId="0" fontId="17" fillId="2" borderId="8" xfId="0" applyFont="1" applyFill="1" applyBorder="1" applyAlignment="1" applyProtection="1">
      <alignment horizontal="left"/>
      <protection hidden="1"/>
    </xf>
    <xf numFmtId="0" fontId="4" fillId="2" borderId="4" xfId="0" applyFont="1" applyFill="1" applyBorder="1" applyAlignment="1" applyProtection="1">
      <alignment horizontal="left"/>
      <protection hidden="1"/>
    </xf>
    <xf numFmtId="0" fontId="4" fillId="2" borderId="9" xfId="0" applyFont="1" applyFill="1" applyBorder="1" applyAlignment="1" applyProtection="1">
      <alignment horizontal="left"/>
      <protection hidden="1"/>
    </xf>
    <xf numFmtId="0" fontId="4" fillId="2" borderId="8" xfId="0" applyFont="1" applyFill="1" applyBorder="1" applyAlignment="1" applyProtection="1">
      <alignment horizontal="left"/>
      <protection hidden="1"/>
    </xf>
    <xf numFmtId="0" fontId="18" fillId="2" borderId="13" xfId="0" applyFont="1" applyFill="1" applyBorder="1" applyAlignment="1" applyProtection="1">
      <alignment horizontal="center" vertical="center"/>
      <protection hidden="1"/>
    </xf>
    <xf numFmtId="0" fontId="18" fillId="2" borderId="12" xfId="0" applyFont="1" applyFill="1" applyBorder="1" applyAlignment="1" applyProtection="1">
      <alignment horizontal="center" vertical="center"/>
      <protection hidden="1"/>
    </xf>
    <xf numFmtId="0" fontId="18" fillId="2" borderId="11" xfId="0" applyFont="1" applyFill="1" applyBorder="1" applyAlignment="1" applyProtection="1">
      <alignment horizontal="center" vertical="center"/>
      <protection hidden="1"/>
    </xf>
    <xf numFmtId="0" fontId="18" fillId="2" borderId="16" xfId="0" applyFont="1" applyFill="1" applyBorder="1" applyAlignment="1" applyProtection="1">
      <alignment horizontal="center" vertical="center"/>
      <protection hidden="1"/>
    </xf>
    <xf numFmtId="0" fontId="18" fillId="2" borderId="1" xfId="0" applyFont="1" applyFill="1" applyBorder="1" applyAlignment="1" applyProtection="1">
      <alignment horizontal="center" vertical="center"/>
      <protection hidden="1"/>
    </xf>
    <xf numFmtId="0" fontId="18" fillId="2" borderId="15" xfId="0" applyFont="1" applyFill="1" applyBorder="1" applyAlignment="1" applyProtection="1">
      <alignment horizontal="center" vertical="center"/>
      <protection hidden="1"/>
    </xf>
    <xf numFmtId="0" fontId="18" fillId="2" borderId="20" xfId="0" applyFont="1" applyFill="1" applyBorder="1" applyAlignment="1" applyProtection="1">
      <alignment horizontal="center" vertical="center"/>
      <protection hidden="1"/>
    </xf>
    <xf numFmtId="0" fontId="18" fillId="2" borderId="25" xfId="0" applyFont="1" applyFill="1" applyBorder="1" applyAlignment="1" applyProtection="1">
      <alignment horizontal="center" vertical="center"/>
      <protection hidden="1"/>
    </xf>
    <xf numFmtId="0" fontId="18" fillId="2" borderId="26" xfId="0" applyFont="1" applyFill="1" applyBorder="1" applyAlignment="1" applyProtection="1">
      <alignment horizontal="center" vertical="center"/>
      <protection hidden="1"/>
    </xf>
    <xf numFmtId="0" fontId="47" fillId="2" borderId="29" xfId="0" applyFont="1" applyFill="1" applyBorder="1" applyAlignment="1" applyProtection="1">
      <alignment horizontal="center" wrapText="1"/>
      <protection hidden="1"/>
    </xf>
    <xf numFmtId="0" fontId="47" fillId="2" borderId="30" xfId="0" applyFont="1" applyFill="1" applyBorder="1" applyAlignment="1" applyProtection="1">
      <alignment horizontal="center"/>
      <protection hidden="1"/>
    </xf>
    <xf numFmtId="0" fontId="47" fillId="2" borderId="56" xfId="0" applyFont="1" applyFill="1" applyBorder="1" applyAlignment="1" applyProtection="1">
      <alignment horizontal="center"/>
      <protection hidden="1"/>
    </xf>
    <xf numFmtId="0" fontId="47" fillId="2" borderId="24" xfId="0" applyFont="1" applyFill="1" applyBorder="1" applyAlignment="1" applyProtection="1">
      <alignment horizontal="center"/>
      <protection hidden="1"/>
    </xf>
    <xf numFmtId="0" fontId="47" fillId="2" borderId="25" xfId="0" applyFont="1" applyFill="1" applyBorder="1" applyAlignment="1" applyProtection="1">
      <alignment horizontal="center"/>
      <protection hidden="1"/>
    </xf>
    <xf numFmtId="0" fontId="47" fillId="2" borderId="26" xfId="0" applyFont="1" applyFill="1" applyBorder="1" applyAlignment="1" applyProtection="1">
      <alignment horizontal="center"/>
      <protection hidden="1"/>
    </xf>
    <xf numFmtId="166" fontId="17" fillId="2" borderId="4" xfId="0" applyNumberFormat="1" applyFont="1" applyFill="1" applyBorder="1" applyAlignment="1" applyProtection="1">
      <alignment horizontal="left"/>
      <protection hidden="1"/>
    </xf>
    <xf numFmtId="166" fontId="17" fillId="2" borderId="9" xfId="0" applyNumberFormat="1" applyFont="1" applyFill="1" applyBorder="1" applyAlignment="1" applyProtection="1">
      <alignment horizontal="left"/>
      <protection hidden="1"/>
    </xf>
    <xf numFmtId="166" fontId="17" fillId="2" borderId="8" xfId="0" applyNumberFormat="1" applyFont="1" applyFill="1" applyBorder="1" applyAlignment="1" applyProtection="1">
      <alignment horizontal="left"/>
      <protection hidden="1"/>
    </xf>
    <xf numFmtId="0" fontId="4" fillId="2" borderId="7" xfId="0" applyFont="1" applyFill="1" applyBorder="1" applyAlignment="1" applyProtection="1">
      <alignment horizontal="left"/>
      <protection hidden="1"/>
    </xf>
    <xf numFmtId="0" fontId="18" fillId="2" borderId="10" xfId="0" applyFont="1" applyFill="1" applyBorder="1" applyAlignment="1" applyProtection="1">
      <alignment horizontal="center" vertical="center"/>
      <protection hidden="1"/>
    </xf>
    <xf numFmtId="0" fontId="18" fillId="2" borderId="14" xfId="0" applyFont="1" applyFill="1" applyBorder="1" applyAlignment="1" applyProtection="1">
      <alignment horizontal="center" vertical="center"/>
      <protection hidden="1"/>
    </xf>
    <xf numFmtId="0" fontId="18" fillId="2" borderId="24" xfId="0" applyFont="1" applyFill="1" applyBorder="1" applyAlignment="1" applyProtection="1">
      <alignment horizontal="center" vertical="center"/>
      <protection hidden="1"/>
    </xf>
    <xf numFmtId="0" fontId="4" fillId="6" borderId="7" xfId="0" applyFont="1" applyFill="1" applyBorder="1" applyAlignment="1" applyProtection="1">
      <alignment horizontal="center"/>
      <protection hidden="1"/>
    </xf>
    <xf numFmtId="0" fontId="4" fillId="6" borderId="9" xfId="0" applyFont="1" applyFill="1" applyBorder="1" applyAlignment="1" applyProtection="1">
      <alignment horizontal="center"/>
      <protection hidden="1"/>
    </xf>
    <xf numFmtId="0" fontId="4" fillId="6" borderId="8" xfId="0" applyFont="1" applyFill="1" applyBorder="1" applyAlignment="1" applyProtection="1">
      <alignment horizontal="center"/>
      <protection hidden="1"/>
    </xf>
    <xf numFmtId="164" fontId="12" fillId="5" borderId="17" xfId="0" applyNumberFormat="1" applyFont="1" applyFill="1" applyBorder="1" applyAlignment="1" applyProtection="1">
      <alignment horizontal="center" vertical="center"/>
      <protection hidden="1"/>
    </xf>
    <xf numFmtId="164" fontId="12" fillId="5" borderId="19" xfId="0" applyNumberFormat="1" applyFont="1" applyFill="1" applyBorder="1" applyAlignment="1" applyProtection="1">
      <alignment horizontal="center" vertical="center"/>
      <protection hidden="1"/>
    </xf>
    <xf numFmtId="0" fontId="49" fillId="8" borderId="17" xfId="0" applyFont="1" applyFill="1" applyBorder="1" applyAlignment="1">
      <alignment horizontal="center" vertical="center"/>
    </xf>
    <xf numFmtId="0" fontId="49" fillId="8" borderId="55" xfId="0" applyFont="1" applyFill="1" applyBorder="1" applyAlignment="1">
      <alignment horizontal="center" vertical="center"/>
    </xf>
    <xf numFmtId="0" fontId="49" fillId="8" borderId="19" xfId="0" applyFont="1" applyFill="1" applyBorder="1" applyAlignment="1">
      <alignment horizontal="center" vertical="center"/>
    </xf>
    <xf numFmtId="2" fontId="49" fillId="8" borderId="17" xfId="0" applyNumberFormat="1" applyFont="1" applyFill="1" applyBorder="1" applyAlignment="1">
      <alignment horizontal="center" vertical="center"/>
    </xf>
    <xf numFmtId="2" fontId="49" fillId="8" borderId="55" xfId="0" applyNumberFormat="1" applyFont="1" applyFill="1" applyBorder="1" applyAlignment="1">
      <alignment horizontal="center" vertical="center"/>
    </xf>
    <xf numFmtId="2" fontId="49" fillId="8" borderId="19" xfId="0" applyNumberFormat="1" applyFont="1" applyFill="1" applyBorder="1" applyAlignment="1">
      <alignment horizontal="center" vertical="center"/>
    </xf>
    <xf numFmtId="0" fontId="9" fillId="2" borderId="7" xfId="0" applyFont="1" applyFill="1" applyBorder="1" applyAlignment="1" applyProtection="1">
      <alignment horizontal="center" vertical="center"/>
      <protection hidden="1"/>
    </xf>
    <xf numFmtId="0" fontId="9" fillId="2" borderId="9" xfId="0" applyFont="1" applyFill="1" applyBorder="1" applyAlignment="1" applyProtection="1">
      <alignment horizontal="center" vertical="center"/>
      <protection hidden="1"/>
    </xf>
    <xf numFmtId="0" fontId="9" fillId="2" borderId="57" xfId="0" applyFont="1" applyFill="1" applyBorder="1" applyAlignment="1" applyProtection="1">
      <alignment horizontal="center" vertical="center"/>
      <protection hidden="1"/>
    </xf>
    <xf numFmtId="0" fontId="4" fillId="6" borderId="4" xfId="0" applyFont="1" applyFill="1" applyBorder="1" applyAlignment="1" applyProtection="1">
      <alignment horizontal="center"/>
      <protection hidden="1"/>
    </xf>
    <xf numFmtId="0" fontId="9" fillId="2" borderId="7" xfId="0" applyFont="1" applyFill="1" applyBorder="1" applyAlignment="1" applyProtection="1">
      <alignment horizontal="center"/>
      <protection hidden="1"/>
    </xf>
    <xf numFmtId="0" fontId="9" fillId="2" borderId="9" xfId="0" applyFont="1" applyFill="1" applyBorder="1" applyAlignment="1" applyProtection="1">
      <alignment horizontal="center"/>
      <protection hidden="1"/>
    </xf>
    <xf numFmtId="0" fontId="9" fillId="2" borderId="8" xfId="0" applyFont="1" applyFill="1" applyBorder="1" applyAlignment="1" applyProtection="1">
      <alignment horizontal="center"/>
      <protection hidden="1"/>
    </xf>
    <xf numFmtId="0" fontId="61" fillId="5" borderId="17" xfId="0" applyFont="1" applyFill="1" applyBorder="1" applyAlignment="1" applyProtection="1">
      <alignment horizontal="center" vertical="center"/>
      <protection hidden="1"/>
    </xf>
    <xf numFmtId="0" fontId="61" fillId="5" borderId="19" xfId="0" applyFont="1" applyFill="1" applyBorder="1" applyAlignment="1" applyProtection="1">
      <alignment horizontal="center" vertical="center"/>
      <protection hidden="1"/>
    </xf>
    <xf numFmtId="0" fontId="14" fillId="5" borderId="17" xfId="0" applyFont="1" applyFill="1" applyBorder="1" applyAlignment="1" applyProtection="1">
      <alignment horizontal="center" vertical="center" wrapText="1"/>
      <protection hidden="1"/>
    </xf>
    <xf numFmtId="0" fontId="14" fillId="5" borderId="19" xfId="0" applyFont="1" applyFill="1" applyBorder="1" applyAlignment="1" applyProtection="1">
      <alignment horizontal="center" vertical="center" wrapText="1"/>
      <protection hidden="1"/>
    </xf>
    <xf numFmtId="0" fontId="22" fillId="0" borderId="29" xfId="0" applyFont="1" applyBorder="1" applyAlignment="1" applyProtection="1">
      <alignment horizontal="left" vertical="center" wrapText="1"/>
      <protection hidden="1"/>
    </xf>
    <xf numFmtId="0" fontId="22" fillId="0" borderId="30" xfId="0" applyFont="1" applyBorder="1" applyAlignment="1" applyProtection="1">
      <alignment horizontal="left" vertical="center" wrapText="1"/>
      <protection hidden="1"/>
    </xf>
    <xf numFmtId="0" fontId="22" fillId="0" borderId="31" xfId="0" applyFont="1" applyBorder="1" applyAlignment="1" applyProtection="1">
      <alignment horizontal="left" vertical="center" wrapText="1"/>
      <protection hidden="1"/>
    </xf>
    <xf numFmtId="0" fontId="22" fillId="0" borderId="32" xfId="0" applyFont="1" applyBorder="1" applyAlignment="1" applyProtection="1">
      <alignment horizontal="left" vertical="center" wrapText="1"/>
      <protection hidden="1"/>
    </xf>
    <xf numFmtId="0" fontId="22" fillId="0" borderId="33" xfId="0" applyFont="1" applyBorder="1" applyAlignment="1" applyProtection="1">
      <alignment horizontal="left" vertical="center" wrapText="1"/>
      <protection hidden="1"/>
    </xf>
    <xf numFmtId="0" fontId="22" fillId="0" borderId="34" xfId="0" applyFont="1" applyBorder="1" applyAlignment="1" applyProtection="1">
      <alignment horizontal="left" vertical="center" wrapText="1"/>
      <protection hidden="1"/>
    </xf>
    <xf numFmtId="0" fontId="22" fillId="0" borderId="35" xfId="0" applyFont="1" applyBorder="1" applyAlignment="1" applyProtection="1">
      <alignment horizontal="center" vertical="center" wrapText="1"/>
      <protection hidden="1"/>
    </xf>
    <xf numFmtId="0" fontId="22" fillId="0" borderId="27" xfId="0" applyFont="1" applyBorder="1" applyAlignment="1" applyProtection="1">
      <alignment horizontal="center" vertical="center" wrapText="1"/>
      <protection hidden="1"/>
    </xf>
    <xf numFmtId="0" fontId="22" fillId="0" borderId="36" xfId="0" applyFont="1" applyBorder="1" applyAlignment="1" applyProtection="1">
      <alignment horizontal="center" vertical="center" wrapText="1"/>
      <protection hidden="1"/>
    </xf>
    <xf numFmtId="0" fontId="24" fillId="0" borderId="37" xfId="0" applyFont="1" applyBorder="1" applyAlignment="1" applyProtection="1">
      <alignment horizontal="center" vertical="center"/>
      <protection hidden="1"/>
    </xf>
    <xf numFmtId="0" fontId="24" fillId="0" borderId="1" xfId="0" applyFont="1" applyBorder="1" applyAlignment="1" applyProtection="1">
      <alignment horizontal="center" vertical="center"/>
      <protection hidden="1"/>
    </xf>
    <xf numFmtId="0" fontId="24" fillId="0" borderId="38" xfId="0" applyFont="1" applyBorder="1" applyAlignment="1" applyProtection="1">
      <alignment horizontal="center" vertical="center"/>
      <protection hidden="1"/>
    </xf>
    <xf numFmtId="0" fontId="22" fillId="0" borderId="39" xfId="0" applyFont="1" applyBorder="1" applyAlignment="1" applyProtection="1">
      <alignment horizontal="center" vertical="center" wrapText="1"/>
      <protection hidden="1"/>
    </xf>
    <xf numFmtId="0" fontId="22" fillId="0" borderId="40" xfId="0" applyFont="1" applyBorder="1" applyAlignment="1" applyProtection="1">
      <alignment horizontal="center" vertical="center" wrapText="1"/>
      <protection hidden="1"/>
    </xf>
    <xf numFmtId="0" fontId="22" fillId="0" borderId="41" xfId="0" applyFont="1" applyBorder="1" applyAlignment="1" applyProtection="1">
      <alignment horizontal="center" vertical="center" wrapText="1"/>
      <protection hidden="1"/>
    </xf>
    <xf numFmtId="0" fontId="22" fillId="0" borderId="1" xfId="0" applyFont="1" applyBorder="1" applyAlignment="1" applyProtection="1">
      <alignment horizontal="center" vertical="center" wrapText="1"/>
      <protection hidden="1"/>
    </xf>
    <xf numFmtId="0" fontId="19" fillId="0" borderId="5" xfId="0" applyFont="1" applyBorder="1" applyAlignment="1" applyProtection="1">
      <alignment horizontal="center" vertical="center"/>
      <protection hidden="1"/>
    </xf>
    <xf numFmtId="0" fontId="20" fillId="0" borderId="1" xfId="0" applyFont="1" applyBorder="1" applyAlignment="1" applyProtection="1">
      <alignment horizontal="center" vertical="center"/>
      <protection hidden="1"/>
    </xf>
    <xf numFmtId="0" fontId="21" fillId="0" borderId="1" xfId="0" applyFont="1" applyBorder="1" applyAlignment="1" applyProtection="1">
      <alignment horizontal="center" vertical="center"/>
      <protection hidden="1"/>
    </xf>
    <xf numFmtId="0" fontId="19" fillId="0" borderId="1" xfId="0" applyFont="1" applyBorder="1" applyAlignment="1" applyProtection="1">
      <alignment horizontal="center" vertical="center"/>
      <protection hidden="1"/>
    </xf>
    <xf numFmtId="0" fontId="19" fillId="0" borderId="1" xfId="0" applyFont="1" applyBorder="1" applyAlignment="1" applyProtection="1">
      <alignment horizontal="left" vertical="center"/>
      <protection hidden="1"/>
    </xf>
    <xf numFmtId="0" fontId="19" fillId="0" borderId="1" xfId="0" applyFont="1" applyBorder="1" applyAlignment="1" applyProtection="1">
      <alignment horizontal="left" vertical="top" wrapText="1"/>
      <protection hidden="1"/>
    </xf>
    <xf numFmtId="0" fontId="26" fillId="0" borderId="5" xfId="0" applyFont="1" applyBorder="1" applyAlignment="1" applyProtection="1">
      <alignment horizontal="left" vertical="center"/>
      <protection hidden="1"/>
    </xf>
    <xf numFmtId="164" fontId="25" fillId="0" borderId="5" xfId="0" applyNumberFormat="1" applyFont="1" applyBorder="1" applyAlignment="1" applyProtection="1">
      <alignment horizontal="center" vertical="center"/>
      <protection hidden="1"/>
    </xf>
    <xf numFmtId="164" fontId="25" fillId="0" borderId="4" xfId="0" applyNumberFormat="1" applyFont="1" applyBorder="1" applyAlignment="1" applyProtection="1">
      <alignment horizontal="center" vertical="center"/>
      <protection hidden="1"/>
    </xf>
    <xf numFmtId="164" fontId="25" fillId="0" borderId="8" xfId="0" applyNumberFormat="1" applyFont="1" applyBorder="1" applyAlignment="1" applyProtection="1">
      <alignment horizontal="center" vertical="center"/>
      <protection hidden="1"/>
    </xf>
    <xf numFmtId="0" fontId="19" fillId="0" borderId="39" xfId="0" applyFont="1" applyBorder="1" applyAlignment="1" applyProtection="1">
      <alignment horizontal="center" vertical="center"/>
      <protection hidden="1"/>
    </xf>
    <xf numFmtId="0" fontId="19" fillId="0" borderId="41" xfId="0" applyFont="1" applyBorder="1" applyAlignment="1" applyProtection="1">
      <alignment horizontal="center" vertical="center"/>
      <protection hidden="1"/>
    </xf>
    <xf numFmtId="0" fontId="23" fillId="0" borderId="1" xfId="0" applyFont="1" applyBorder="1" applyAlignment="1" applyProtection="1">
      <alignment horizontal="center" vertical="center"/>
      <protection hidden="1"/>
    </xf>
    <xf numFmtId="0" fontId="26" fillId="7" borderId="5" xfId="0" applyFont="1" applyFill="1" applyBorder="1" applyAlignment="1" applyProtection="1">
      <alignment horizontal="left" vertical="center"/>
      <protection hidden="1"/>
    </xf>
    <xf numFmtId="164" fontId="25" fillId="7" borderId="4" xfId="0" applyNumberFormat="1" applyFont="1" applyFill="1" applyBorder="1" applyAlignment="1" applyProtection="1">
      <alignment horizontal="center" vertical="center"/>
      <protection hidden="1"/>
    </xf>
    <xf numFmtId="164" fontId="25" fillId="7" borderId="8" xfId="0" applyNumberFormat="1" applyFont="1" applyFill="1" applyBorder="1" applyAlignment="1" applyProtection="1">
      <alignment horizontal="center" vertical="center"/>
      <protection hidden="1"/>
    </xf>
    <xf numFmtId="0" fontId="28" fillId="0" borderId="39" xfId="0" applyFont="1" applyBorder="1" applyAlignment="1" applyProtection="1">
      <alignment horizontal="center" vertical="center"/>
      <protection hidden="1"/>
    </xf>
    <xf numFmtId="0" fontId="28" fillId="0" borderId="41" xfId="0" applyFont="1" applyBorder="1" applyAlignment="1" applyProtection="1">
      <alignment horizontal="center" vertical="center"/>
      <protection hidden="1"/>
    </xf>
    <xf numFmtId="0" fontId="30" fillId="0" borderId="39" xfId="0" applyFont="1" applyBorder="1" applyAlignment="1" applyProtection="1">
      <alignment horizontal="center" vertical="center"/>
      <protection hidden="1"/>
    </xf>
    <xf numFmtId="0" fontId="30" fillId="0" borderId="41" xfId="0" applyFont="1" applyBorder="1" applyAlignment="1" applyProtection="1">
      <alignment horizontal="center" vertical="center"/>
      <protection hidden="1"/>
    </xf>
    <xf numFmtId="0" fontId="26" fillId="10" borderId="5" xfId="0" applyFont="1" applyFill="1" applyBorder="1" applyAlignment="1" applyProtection="1">
      <alignment horizontal="left" vertical="center"/>
      <protection hidden="1"/>
    </xf>
    <xf numFmtId="164" fontId="25" fillId="10" borderId="5" xfId="0" applyNumberFormat="1" applyFont="1" applyFill="1" applyBorder="1" applyAlignment="1" applyProtection="1">
      <alignment horizontal="center" vertical="center"/>
      <protection hidden="1"/>
    </xf>
    <xf numFmtId="164" fontId="25" fillId="10" borderId="4" xfId="0" applyNumberFormat="1" applyFont="1" applyFill="1" applyBorder="1" applyAlignment="1" applyProtection="1">
      <alignment horizontal="center" vertical="center"/>
      <protection hidden="1"/>
    </xf>
    <xf numFmtId="164" fontId="25" fillId="10" borderId="8" xfId="0" applyNumberFormat="1" applyFont="1" applyFill="1" applyBorder="1" applyAlignment="1" applyProtection="1">
      <alignment horizontal="center" vertical="center"/>
      <protection hidden="1"/>
    </xf>
    <xf numFmtId="2" fontId="40" fillId="0" borderId="47" xfId="0" applyNumberFormat="1" applyFont="1" applyBorder="1" applyAlignment="1" applyProtection="1">
      <alignment horizontal="center" vertical="center"/>
      <protection hidden="1"/>
    </xf>
    <xf numFmtId="2" fontId="40" fillId="0" borderId="42" xfId="0" applyNumberFormat="1" applyFont="1" applyBorder="1" applyAlignment="1" applyProtection="1">
      <alignment horizontal="center" vertical="center"/>
      <protection hidden="1"/>
    </xf>
    <xf numFmtId="2" fontId="40" fillId="0" borderId="49" xfId="0" applyNumberFormat="1" applyFont="1" applyBorder="1" applyAlignment="1" applyProtection="1">
      <alignment horizontal="center" vertical="center"/>
      <protection hidden="1"/>
    </xf>
    <xf numFmtId="2" fontId="40" fillId="0" borderId="50" xfId="0" applyNumberFormat="1" applyFont="1" applyBorder="1" applyAlignment="1" applyProtection="1">
      <alignment horizontal="center" vertical="center"/>
      <protection hidden="1"/>
    </xf>
    <xf numFmtId="2" fontId="40" fillId="0" borderId="48" xfId="0" applyNumberFormat="1" applyFont="1" applyBorder="1" applyAlignment="1" applyProtection="1">
      <alignment horizontal="center" vertical="center"/>
      <protection hidden="1"/>
    </xf>
    <xf numFmtId="2" fontId="40" fillId="0" borderId="51" xfId="0" applyNumberFormat="1" applyFont="1" applyBorder="1" applyAlignment="1" applyProtection="1">
      <alignment horizontal="center" vertical="center"/>
      <protection hidden="1"/>
    </xf>
    <xf numFmtId="0" fontId="19" fillId="0" borderId="52" xfId="0" applyFont="1" applyBorder="1" applyAlignment="1" applyProtection="1">
      <alignment horizontal="center" vertical="center"/>
      <protection locked="0"/>
    </xf>
    <xf numFmtId="0" fontId="19" fillId="0" borderId="53" xfId="0" applyFont="1" applyBorder="1" applyAlignment="1" applyProtection="1">
      <alignment horizontal="center" vertical="center"/>
      <protection locked="0"/>
    </xf>
    <xf numFmtId="0" fontId="19" fillId="0" borderId="54" xfId="0" applyFont="1" applyBorder="1" applyAlignment="1" applyProtection="1">
      <alignment horizontal="center" vertical="center"/>
      <protection locked="0"/>
    </xf>
    <xf numFmtId="0" fontId="33" fillId="0" borderId="39" xfId="0" applyFont="1" applyBorder="1" applyAlignment="1" applyProtection="1">
      <alignment horizontal="center" vertical="center"/>
      <protection hidden="1"/>
    </xf>
    <xf numFmtId="0" fontId="33" fillId="0" borderId="41" xfId="0" applyFont="1" applyBorder="1" applyAlignment="1" applyProtection="1">
      <alignment horizontal="center" vertical="center"/>
      <protection hidden="1"/>
    </xf>
    <xf numFmtId="0" fontId="35" fillId="0" borderId="39" xfId="0" applyFont="1" applyBorder="1" applyAlignment="1" applyProtection="1">
      <alignment horizontal="center" vertical="center" wrapText="1"/>
      <protection hidden="1"/>
    </xf>
    <xf numFmtId="0" fontId="35" fillId="0" borderId="41" xfId="0" applyFont="1" applyBorder="1" applyAlignment="1" applyProtection="1">
      <alignment horizontal="center" vertical="center" wrapText="1"/>
      <protection hidden="1"/>
    </xf>
    <xf numFmtId="0" fontId="38" fillId="0" borderId="44" xfId="0" applyFont="1" applyBorder="1" applyAlignment="1" applyProtection="1">
      <alignment horizontal="center" vertical="center"/>
      <protection hidden="1"/>
    </xf>
    <xf numFmtId="0" fontId="38" fillId="0" borderId="45" xfId="0" applyFont="1" applyBorder="1" applyAlignment="1" applyProtection="1">
      <alignment horizontal="center" vertical="center"/>
      <protection hidden="1"/>
    </xf>
    <xf numFmtId="0" fontId="38" fillId="0" borderId="46" xfId="0" applyFont="1" applyBorder="1" applyAlignment="1" applyProtection="1">
      <alignment horizontal="center" vertical="center"/>
      <protection hidden="1"/>
    </xf>
    <xf numFmtId="0" fontId="38" fillId="0" borderId="47" xfId="0" applyFont="1" applyBorder="1" applyAlignment="1" applyProtection="1">
      <alignment horizontal="center" vertical="center"/>
      <protection hidden="1"/>
    </xf>
    <xf numFmtId="0" fontId="38" fillId="0" borderId="42" xfId="0" applyFont="1" applyBorder="1" applyAlignment="1" applyProtection="1">
      <alignment horizontal="center" vertical="center"/>
      <protection hidden="1"/>
    </xf>
    <xf numFmtId="0" fontId="38" fillId="0" borderId="48" xfId="0" applyFont="1" applyBorder="1" applyAlignment="1" applyProtection="1">
      <alignment horizontal="center" vertical="center"/>
      <protection hidden="1"/>
    </xf>
    <xf numFmtId="0" fontId="32" fillId="0" borderId="5" xfId="0" applyFont="1" applyBorder="1" applyAlignment="1" applyProtection="1">
      <alignment horizontal="left" vertical="center"/>
      <protection hidden="1"/>
    </xf>
    <xf numFmtId="164" fontId="19" fillId="0" borderId="4" xfId="0" applyNumberFormat="1" applyFont="1" applyBorder="1" applyAlignment="1" applyProtection="1">
      <alignment horizontal="center" vertical="center"/>
      <protection hidden="1"/>
    </xf>
    <xf numFmtId="164" fontId="19" fillId="0" borderId="8" xfId="0" applyNumberFormat="1" applyFont="1" applyBorder="1" applyAlignment="1" applyProtection="1">
      <alignment horizontal="center" vertical="center"/>
      <protection hidden="1"/>
    </xf>
    <xf numFmtId="164" fontId="19" fillId="0" borderId="5" xfId="0" applyNumberFormat="1" applyFont="1" applyBorder="1" applyAlignment="1" applyProtection="1">
      <alignment horizontal="center" vertical="center"/>
      <protection hidden="1"/>
    </xf>
    <xf numFmtId="0" fontId="42" fillId="0" borderId="5" xfId="0" applyFont="1" applyBorder="1" applyAlignment="1" applyProtection="1">
      <alignment horizontal="center" vertical="center"/>
      <protection hidden="1"/>
    </xf>
    <xf numFmtId="0" fontId="42" fillId="0" borderId="5" xfId="0" applyFont="1" applyBorder="1" applyAlignment="1" applyProtection="1">
      <alignment horizontal="center" vertical="center" wrapText="1"/>
      <protection hidden="1"/>
    </xf>
    <xf numFmtId="169" fontId="43" fillId="0" borderId="17" xfId="0" applyNumberFormat="1" applyFont="1" applyBorder="1" applyAlignment="1" applyProtection="1">
      <alignment horizontal="center" vertical="center"/>
      <protection hidden="1"/>
    </xf>
    <xf numFmtId="169" fontId="43" fillId="0" borderId="19" xfId="0" applyNumberFormat="1" applyFont="1" applyBorder="1" applyAlignment="1" applyProtection="1">
      <alignment horizontal="center" vertical="center"/>
      <protection hidden="1"/>
    </xf>
    <xf numFmtId="2" fontId="32" fillId="0" borderId="5" xfId="0" applyNumberFormat="1" applyFont="1" applyBorder="1" applyAlignment="1" applyProtection="1">
      <alignment horizontal="center" vertical="center"/>
      <protection hidden="1"/>
    </xf>
    <xf numFmtId="0" fontId="32" fillId="0" borderId="5" xfId="0" applyFont="1" applyBorder="1" applyAlignment="1" applyProtection="1">
      <alignment horizontal="center" vertical="center"/>
      <protection hidden="1"/>
    </xf>
    <xf numFmtId="0" fontId="46" fillId="0" borderId="5" xfId="0" applyFont="1" applyBorder="1" applyAlignment="1" applyProtection="1">
      <alignment horizontal="center" vertical="center" wrapText="1"/>
      <protection hidden="1"/>
    </xf>
    <xf numFmtId="164" fontId="46" fillId="0" borderId="5" xfId="0" applyNumberFormat="1" applyFont="1" applyBorder="1" applyAlignment="1" applyProtection="1">
      <alignment horizontal="center" vertical="center"/>
      <protection hidden="1"/>
    </xf>
    <xf numFmtId="164" fontId="43" fillId="0" borderId="17" xfId="0" applyNumberFormat="1" applyFont="1" applyBorder="1" applyAlignment="1" applyProtection="1">
      <alignment horizontal="center" vertical="center"/>
      <protection hidden="1"/>
    </xf>
    <xf numFmtId="164" fontId="43" fillId="0" borderId="19" xfId="0" applyNumberFormat="1" applyFont="1" applyBorder="1" applyAlignment="1" applyProtection="1">
      <alignment horizontal="center" vertical="center"/>
      <protection hidden="1"/>
    </xf>
    <xf numFmtId="2" fontId="42" fillId="0" borderId="5" xfId="0" applyNumberFormat="1" applyFont="1" applyBorder="1" applyAlignment="1" applyProtection="1">
      <alignment horizontal="center" vertical="center"/>
      <protection hidden="1"/>
    </xf>
    <xf numFmtId="0" fontId="44" fillId="0" borderId="0" xfId="0" applyFont="1" applyAlignment="1" applyProtection="1">
      <alignment horizontal="center" vertical="center"/>
      <protection hidden="1"/>
    </xf>
    <xf numFmtId="0" fontId="43" fillId="0" borderId="9" xfId="0" applyFont="1" applyBorder="1" applyAlignment="1" applyProtection="1">
      <alignment horizontal="center" vertical="center"/>
      <protection hidden="1"/>
    </xf>
    <xf numFmtId="169" fontId="32" fillId="0" borderId="5" xfId="0" applyNumberFormat="1" applyFont="1" applyBorder="1" applyAlignment="1" applyProtection="1">
      <alignment horizontal="center" vertical="center"/>
      <protection hidden="1"/>
    </xf>
    <xf numFmtId="166" fontId="19" fillId="0" borderId="1" xfId="0" applyNumberFormat="1" applyFont="1" applyBorder="1" applyAlignment="1" applyProtection="1">
      <alignment horizontal="center" vertical="center" wrapText="1"/>
      <protection hidden="1"/>
    </xf>
    <xf numFmtId="0" fontId="1" fillId="0" borderId="1" xfId="0" applyFont="1" applyBorder="1" applyAlignment="1">
      <alignment horizontal="left" vertical="top"/>
    </xf>
    <xf numFmtId="0" fontId="54" fillId="0" borderId="1" xfId="0" quotePrefix="1" applyFont="1" applyBorder="1" applyAlignment="1">
      <alignment horizontal="center" vertical="top" wrapText="1"/>
    </xf>
    <xf numFmtId="0" fontId="54" fillId="0" borderId="1" xfId="0" applyFont="1" applyBorder="1" applyAlignment="1">
      <alignment horizontal="center" vertical="top" wrapText="1"/>
    </xf>
  </cellXfs>
  <cellStyles count="3">
    <cellStyle name="Normal" xfId="0" builtinId="0"/>
    <cellStyle name="Normal 2" xfId="1" xr:uid="{C083857F-70CE-4527-A844-C0A1BBBF534C}"/>
    <cellStyle name="Normal 3" xfId="2" xr:uid="{00BCBBBC-D9EA-485B-9775-F5D2CFB4192B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3738158754250429E-2"/>
          <c:y val="6.4469301107854191E-2"/>
          <c:w val="0.8691854419410745"/>
          <c:h val="0.76672777321903496"/>
        </c:manualLayout>
      </c:layout>
      <c:lineChart>
        <c:grouping val="standard"/>
        <c:varyColors val="0"/>
        <c:ser>
          <c:idx val="1"/>
          <c:order val="0"/>
          <c:tx>
            <c:v>GMS</c:v>
          </c:tx>
          <c:spPr>
            <a:ln w="22225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50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Graphic!$E$36:$M$36</c15:sqref>
                  </c15:fullRef>
                </c:ext>
              </c:extLst>
              <c:f>Graphic!$F$36:$M$36</c:f>
              <c:numCache>
                <c:formatCode>0</c:formatCode>
                <c:ptCount val="8"/>
                <c:pt idx="0">
                  <c:v>10</c:v>
                </c:pt>
                <c:pt idx="1">
                  <c:v>20</c:v>
                </c:pt>
                <c:pt idx="2">
                  <c:v>30</c:v>
                </c:pt>
                <c:pt idx="3">
                  <c:v>40</c:v>
                </c:pt>
                <c:pt idx="4">
                  <c:v>50</c:v>
                </c:pt>
                <c:pt idx="5">
                  <c:v>60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Graphic!$E$40:$M$40</c15:sqref>
                  </c15:fullRef>
                </c:ext>
              </c:extLst>
              <c:f>Graphic!$F$40:$M$40</c:f>
              <c:numCache>
                <c:formatCode>0.00</c:formatCode>
                <c:ptCount val="8"/>
                <c:pt idx="0">
                  <c:v>0.29887550415414532</c:v>
                </c:pt>
                <c:pt idx="1">
                  <c:v>4.187739096698806E-2</c:v>
                </c:pt>
                <c:pt idx="2">
                  <c:v>-0.22757064033734364</c:v>
                </c:pt>
                <c:pt idx="3">
                  <c:v>-0.49342890672327933</c:v>
                </c:pt>
                <c:pt idx="4">
                  <c:v>-0.21968102146624569</c:v>
                </c:pt>
                <c:pt idx="5">
                  <c:v>-1.1599116974405379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29-453C-BF61-CBE09E6D5B80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646173743"/>
        <c:axId val="1"/>
        <c:extLst>
          <c:ext xmlns:c15="http://schemas.microsoft.com/office/drawing/2012/chart" uri="{02D57815-91ED-43cb-92C2-25804820EDAC}">
            <c15:filteredLineSeries>
              <c15:ser>
                <c:idx val="0"/>
                <c:order val="1"/>
                <c:tx>
                  <c:v>0 0.24657896 0.494965492 0.756010768 1.038651408 1.454209367 1.57906987 1.54568875 1.331530623</c:v>
                </c:tx>
                <c:spPr>
                  <a:ln w="25400" cap="rnd">
                    <a:noFill/>
                  </a:ln>
                  <a:effectLst>
                    <a:glow rad="139700">
                      <a:schemeClr val="accent1">
                        <a:satMod val="175000"/>
                        <a:alpha val="14000"/>
                      </a:schemeClr>
                    </a:glow>
                  </a:effectLst>
                </c:spPr>
                <c:marker>
                  <c:symbol val="circle"/>
                  <c:size val="4"/>
                  <c:spPr>
                    <a:solidFill>
                      <a:schemeClr val="accent1">
                        <a:lumMod val="60000"/>
                        <a:lumOff val="40000"/>
                      </a:schemeClr>
                    </a:solidFill>
                    <a:ln>
                      <a:noFill/>
                    </a:ln>
                    <a:effectLst>
                      <a:glow rad="63500">
                        <a:schemeClr val="accent1">
                          <a:satMod val="175000"/>
                          <a:alpha val="25000"/>
                        </a:schemeClr>
                      </a:glow>
                    </a:effectLst>
                  </c:spPr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lt1">
                              <a:lumMod val="7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lt1">
                                <a:lumMod val="50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numRef>
                    <c:extLst>
                      <c:ext uri="{02D57815-91ED-43cb-92C2-25804820EDAC}">
                        <c15:fullRef>
                          <c15:sqref>Graphic!$E$36:$M$36</c15:sqref>
                        </c15:fullRef>
                        <c15:formulaRef>
                          <c15:sqref>Graphic!$F$36:$M$36</c15:sqref>
                        </c15:formulaRef>
                      </c:ext>
                    </c:extLst>
                    <c:numCache>
                      <c:formatCode>0</c:formatCode>
                      <c:ptCount val="8"/>
                      <c:pt idx="0">
                        <c:v>10</c:v>
                      </c:pt>
                      <c:pt idx="1">
                        <c:v>20</c:v>
                      </c:pt>
                      <c:pt idx="2">
                        <c:v>30</c:v>
                      </c:pt>
                      <c:pt idx="3">
                        <c:v>40</c:v>
                      </c:pt>
                      <c:pt idx="4">
                        <c:v>50</c:v>
                      </c:pt>
                      <c:pt idx="5">
                        <c:v>60</c:v>
                      </c:pt>
                    </c:numCache>
                  </c:numRef>
                </c:cat>
                <c:val>
                  <c:numRef>
                    <c:extLst>
                      <c:ext xmlns:c16="http://schemas.microsoft.com/office/drawing/2014/chart" uri="{F5D05F6E-A05E-4728-AFD3-386EB277150F}">
                        <c16:filteredLitCache>
                          <c:numCache>
                            <c:formatCode>General</c:formatCode>
                            <c:ptCount val="1"/>
                            <c:pt idx="0">
                              <c:v>0.2</c:v>
                            </c:pt>
                          </c:numCache>
                        </c16:filteredLitCache>
                      </c:ext>
                    </c:extLst>
                    <c:f/>
                    <c:numCache>
                      <c:formatCode>General</c:formatCode>
                      <c:ptCount val="10"/>
                      <c:pt idx="0">
                        <c:v>0.4</c:v>
                      </c:pt>
                      <c:pt idx="1">
                        <c:v>0.6</c:v>
                      </c:pt>
                      <c:pt idx="2">
                        <c:v>0.8</c:v>
                      </c:pt>
                      <c:pt idx="3">
                        <c:v>1</c:v>
                      </c:pt>
                      <c:pt idx="4">
                        <c:v>1.2</c:v>
                      </c:pt>
                      <c:pt idx="5">
                        <c:v>1.4</c:v>
                      </c:pt>
                      <c:pt idx="6">
                        <c:v>1.6</c:v>
                      </c:pt>
                      <c:pt idx="7">
                        <c:v>1.8</c:v>
                      </c:pt>
                      <c:pt idx="8">
                        <c:v>2</c:v>
                      </c:pt>
                      <c:pt idx="9">
                        <c:v>2.2000000000000002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1-AC29-453C-BF61-CBE09E6D5B80}"/>
                  </c:ext>
                </c:extLst>
              </c15:ser>
            </c15:filteredLineSeries>
          </c:ext>
        </c:extLst>
      </c:lineChart>
      <c:catAx>
        <c:axId val="1646173743"/>
        <c:scaling>
          <c:orientation val="minMax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75000"/>
                      <a:lumOff val="25000"/>
                    </a:schemeClr>
                  </a:gs>
                  <a:gs pos="0">
                    <a:schemeClr val="dk1">
                      <a:lumMod val="65000"/>
                      <a:lumOff val="3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1.2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75000"/>
                      <a:lumOff val="25000"/>
                    </a:schemeClr>
                  </a:gs>
                  <a:gs pos="0">
                    <a:schemeClr val="dk1">
                      <a:lumMod val="65000"/>
                      <a:lumOff val="3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46173743"/>
        <c:crosses val="autoZero"/>
        <c:crossBetween val="midCat"/>
        <c:majorUnit val="0.2"/>
        <c:minorUnit val="0.126"/>
      </c:valAx>
      <c:spPr>
        <a:noFill/>
        <a:ln>
          <a:noFill/>
        </a:ln>
        <a:effectLst/>
      </c:spPr>
    </c:plotArea>
    <c:plotVisOnly val="0"/>
    <c:dispBlanksAs val="span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 alignWithMargins="0">
      <c:oddHeader>&amp;A</c:oddHeader>
      <c:oddFooter>Page &amp;P</c:oddFooter>
    </c:headerFooter>
    <c:pageMargins b="1" l="0.75000000000000389" r="0.75000000000000389" t="1" header="0.5" footer="0.5"/>
    <c:pageSetup paperSize="9" orientation="landscape"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6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75000"/>
                <a:lumOff val="25000"/>
              </a:schemeClr>
            </a:gs>
            <a:gs pos="0">
              <a:schemeClr val="dk1">
                <a:lumMod val="65000"/>
                <a:lumOff val="3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75000"/>
                <a:lumOff val="25000"/>
                <a:alpha val="25000"/>
              </a:schemeClr>
            </a:gs>
            <a:gs pos="0">
              <a:schemeClr val="dk1">
                <a:lumMod val="65000"/>
                <a:lumOff val="35000"/>
                <a:alpha val="2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178778</xdr:colOff>
      <xdr:row>11</xdr:row>
      <xdr:rowOff>76272</xdr:rowOff>
    </xdr:from>
    <xdr:to>
      <xdr:col>18</xdr:col>
      <xdr:colOff>246764</xdr:colOff>
      <xdr:row>25</xdr:row>
      <xdr:rowOff>37735</xdr:rowOff>
    </xdr:to>
    <xdr:graphicFrame macro="">
      <xdr:nvGraphicFramePr>
        <xdr:cNvPr id="4" name="Chart 6">
          <a:extLst>
            <a:ext uri="{FF2B5EF4-FFF2-40B4-BE49-F238E27FC236}">
              <a16:creationId xmlns:a16="http://schemas.microsoft.com/office/drawing/2014/main" id="{9694E999-BF19-7EEE-A204-E1198F3F6B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0.46062</cdr:x>
      <cdr:y>0.90455</cdr:y>
    </cdr:from>
    <cdr:to>
      <cdr:x>0.47465</cdr:x>
      <cdr:y>0.98336</cdr:y>
    </cdr:to>
    <cdr:sp macro="" textlink="">
      <cdr:nvSpPr>
        <cdr:cNvPr id="7173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815527" y="2456041"/>
          <a:ext cx="85646" cy="21937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0.96537</cdr:x>
      <cdr:y>0.89539</cdr:y>
    </cdr:from>
    <cdr:to>
      <cdr:x>0.9794</cdr:x>
      <cdr:y>0.9742</cdr:y>
    </cdr:to>
    <cdr:sp macro="" textlink="">
      <cdr:nvSpPr>
        <cdr:cNvPr id="7174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897295" y="2430502"/>
          <a:ext cx="85646" cy="21937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0.31543</cdr:x>
      <cdr:y>0.9207</cdr:y>
    </cdr:from>
    <cdr:to>
      <cdr:x>0.32945</cdr:x>
      <cdr:y>0.99976</cdr:y>
    </cdr:to>
    <cdr:sp macro="" textlink="">
      <cdr:nvSpPr>
        <cdr:cNvPr id="7175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929011" y="2515632"/>
          <a:ext cx="85646" cy="21937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0.6578</cdr:x>
      <cdr:y>0.36767</cdr:y>
    </cdr:from>
    <cdr:to>
      <cdr:x>0.69189</cdr:x>
      <cdr:y>0.4706</cdr:y>
    </cdr:to>
    <cdr:sp macro="" textlink="">
      <cdr:nvSpPr>
        <cdr:cNvPr id="6" name="Прямоугольник 6"/>
        <cdr:cNvSpPr/>
      </cdr:nvSpPr>
      <cdr:spPr>
        <a:xfrm xmlns:a="http://schemas.openxmlformats.org/drawingml/2006/main">
          <a:off x="3563822" y="1336385"/>
          <a:ext cx="184731" cy="374141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none" lIns="91440" tIns="45720" rIns="91440" bIns="4572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endParaRPr lang="ru-RU" sz="18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cdr:txBody>
    </cdr:sp>
  </cdr:relSizeAnchor>
  <cdr:relSizeAnchor xmlns:cdr="http://schemas.openxmlformats.org/drawingml/2006/chartDrawing">
    <cdr:from>
      <cdr:x>0.60523</cdr:x>
      <cdr:y>0.84232</cdr:y>
    </cdr:from>
    <cdr:to>
      <cdr:x>0.88658</cdr:x>
      <cdr:y>0.90974</cdr:y>
    </cdr:to>
    <cdr:sp macro="" textlink="">
      <cdr:nvSpPr>
        <cdr:cNvPr id="7" name="Прямоугольник 3"/>
        <cdr:cNvSpPr/>
      </cdr:nvSpPr>
      <cdr:spPr>
        <a:xfrm xmlns:a="http://schemas.openxmlformats.org/drawingml/2006/main">
          <a:off x="3507827" y="3440839"/>
          <a:ext cx="1635030" cy="271834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lIns="91440" tIns="45720" rIns="91440" bIns="45720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endParaRPr lang="ru-RU" sz="16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cdr:txBody>
    </cdr:sp>
  </cdr:relSizeAnchor>
  <cdr:relSizeAnchor xmlns:cdr="http://schemas.openxmlformats.org/drawingml/2006/chartDrawing">
    <cdr:from>
      <cdr:x>0.55674</cdr:x>
      <cdr:y>0.8478</cdr:y>
    </cdr:from>
    <cdr:to>
      <cdr:x>0.67118</cdr:x>
      <cdr:y>0.96712</cdr:y>
    </cdr:to>
    <cdr:sp macro="" textlink="">
      <cdr:nvSpPr>
        <cdr:cNvPr id="9" name="Прямоугольник 10"/>
        <cdr:cNvSpPr/>
      </cdr:nvSpPr>
      <cdr:spPr>
        <a:xfrm xmlns:a="http://schemas.openxmlformats.org/drawingml/2006/main">
          <a:off x="3078413" y="3666533"/>
          <a:ext cx="634931" cy="508546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lIns="91440" tIns="45720" rIns="91440" bIns="45720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endParaRPr lang="ru-RU" sz="12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68580</xdr:colOff>
      <xdr:row>39</xdr:row>
      <xdr:rowOff>297180</xdr:rowOff>
    </xdr:from>
    <xdr:to>
      <xdr:col>0</xdr:col>
      <xdr:colOff>426720</xdr:colOff>
      <xdr:row>40</xdr:row>
      <xdr:rowOff>160020</xdr:rowOff>
    </xdr:to>
    <xdr:sp macro="" textlink="">
      <xdr:nvSpPr>
        <xdr:cNvPr id="59394" name="Text Box 2">
          <a:extLst>
            <a:ext uri="{FF2B5EF4-FFF2-40B4-BE49-F238E27FC236}">
              <a16:creationId xmlns:a16="http://schemas.microsoft.com/office/drawing/2014/main" id="{E9E3AAD1-63AF-FCD5-97FA-7ED31E7E0FDD}"/>
            </a:ext>
          </a:extLst>
        </xdr:cNvPr>
        <xdr:cNvSpPr txBox="1">
          <a:spLocks noChangeArrowheads="1"/>
        </xdr:cNvSpPr>
      </xdr:nvSpPr>
      <xdr:spPr bwMode="auto">
        <a:xfrm>
          <a:off x="678180" y="10005060"/>
          <a:ext cx="358140" cy="548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endParaRPr lang="en-US" sz="4300" b="1" i="0" u="none" strike="noStrike" baseline="0">
            <a:solidFill>
              <a:srgbClr val="CACACA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449580</xdr:colOff>
      <xdr:row>96</xdr:row>
      <xdr:rowOff>0</xdr:rowOff>
    </xdr:from>
    <xdr:to>
      <xdr:col>2</xdr:col>
      <xdr:colOff>0</xdr:colOff>
      <xdr:row>98</xdr:row>
      <xdr:rowOff>38100</xdr:rowOff>
    </xdr:to>
    <xdr:sp macro="" textlink="">
      <xdr:nvSpPr>
        <xdr:cNvPr id="59393" name="Text Box 1">
          <a:extLst>
            <a:ext uri="{FF2B5EF4-FFF2-40B4-BE49-F238E27FC236}">
              <a16:creationId xmlns:a16="http://schemas.microsoft.com/office/drawing/2014/main" id="{64E62B42-9D2F-EE95-C5F3-90E603B1C852}"/>
            </a:ext>
          </a:extLst>
        </xdr:cNvPr>
        <xdr:cNvSpPr txBox="1">
          <a:spLocks noChangeArrowheads="1"/>
        </xdr:cNvSpPr>
      </xdr:nvSpPr>
      <xdr:spPr bwMode="auto">
        <a:xfrm>
          <a:off x="449580" y="21023580"/>
          <a:ext cx="31242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n-US" sz="3200" b="1" i="1" u="none" strike="noStrike" baseline="0">
              <a:solidFill>
                <a:srgbClr val="CACACA"/>
              </a:solidFill>
              <a:latin typeface="Times New Roman"/>
              <a:cs typeface="Times New Roman"/>
            </a:rPr>
            <a:t>€</a:t>
          </a:r>
        </a:p>
      </xdr:txBody>
    </xdr:sp>
    <xdr:clientData/>
  </xdr:twoCellAnchor>
  <xdr:twoCellAnchor>
    <xdr:from>
      <xdr:col>1</xdr:col>
      <xdr:colOff>68580</xdr:colOff>
      <xdr:row>39</xdr:row>
      <xdr:rowOff>297180</xdr:rowOff>
    </xdr:from>
    <xdr:to>
      <xdr:col>1</xdr:col>
      <xdr:colOff>426720</xdr:colOff>
      <xdr:row>40</xdr:row>
      <xdr:rowOff>160020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E56B29C1-AECA-44B7-83B8-3E903FA78092}"/>
            </a:ext>
          </a:extLst>
        </xdr:cNvPr>
        <xdr:cNvSpPr txBox="1">
          <a:spLocks noChangeArrowheads="1"/>
        </xdr:cNvSpPr>
      </xdr:nvSpPr>
      <xdr:spPr bwMode="auto">
        <a:xfrm>
          <a:off x="68580" y="7315200"/>
          <a:ext cx="35814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endParaRPr lang="en-US" sz="4300" b="1" i="0" u="none" strike="noStrike" baseline="0">
            <a:solidFill>
              <a:srgbClr val="CACACA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68580</xdr:colOff>
      <xdr:row>47</xdr:row>
      <xdr:rowOff>297180</xdr:rowOff>
    </xdr:from>
    <xdr:to>
      <xdr:col>0</xdr:col>
      <xdr:colOff>426720</xdr:colOff>
      <xdr:row>48</xdr:row>
      <xdr:rowOff>160020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11F36FAB-616F-4B20-AF84-506BFDF999B4}"/>
            </a:ext>
          </a:extLst>
        </xdr:cNvPr>
        <xdr:cNvSpPr txBox="1">
          <a:spLocks noChangeArrowheads="1"/>
        </xdr:cNvSpPr>
      </xdr:nvSpPr>
      <xdr:spPr bwMode="auto">
        <a:xfrm>
          <a:off x="1303020" y="8778240"/>
          <a:ext cx="35814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endParaRPr lang="en-US" sz="4300" b="1" i="0" u="none" strike="noStrike" baseline="0">
            <a:solidFill>
              <a:srgbClr val="CACACA"/>
            </a:solidFill>
            <a:latin typeface="Arial"/>
            <a:cs typeface="Arial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68580</xdr:colOff>
      <xdr:row>38</xdr:row>
      <xdr:rowOff>297180</xdr:rowOff>
    </xdr:from>
    <xdr:to>
      <xdr:col>0</xdr:col>
      <xdr:colOff>426720</xdr:colOff>
      <xdr:row>39</xdr:row>
      <xdr:rowOff>160020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5CFC936B-CE2B-48E6-8EAA-16CC044A9D04}"/>
            </a:ext>
          </a:extLst>
        </xdr:cNvPr>
        <xdr:cNvSpPr txBox="1">
          <a:spLocks noChangeArrowheads="1"/>
        </xdr:cNvSpPr>
      </xdr:nvSpPr>
      <xdr:spPr bwMode="auto">
        <a:xfrm>
          <a:off x="68580" y="7132320"/>
          <a:ext cx="35814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endParaRPr lang="en-US" sz="4300" b="1" i="0" u="none" strike="noStrike" baseline="0">
            <a:solidFill>
              <a:srgbClr val="CACACA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68580</xdr:colOff>
      <xdr:row>25</xdr:row>
      <xdr:rowOff>297180</xdr:rowOff>
    </xdr:from>
    <xdr:to>
      <xdr:col>0</xdr:col>
      <xdr:colOff>426720</xdr:colOff>
      <xdr:row>26</xdr:row>
      <xdr:rowOff>160020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D38BC08D-1F3F-4053-8290-6EAE60369F53}"/>
            </a:ext>
          </a:extLst>
        </xdr:cNvPr>
        <xdr:cNvSpPr txBox="1">
          <a:spLocks noChangeArrowheads="1"/>
        </xdr:cNvSpPr>
      </xdr:nvSpPr>
      <xdr:spPr bwMode="auto">
        <a:xfrm>
          <a:off x="68580" y="4754880"/>
          <a:ext cx="35814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endParaRPr lang="en-US" sz="4300" b="1" i="0" u="none" strike="noStrike" baseline="0">
            <a:solidFill>
              <a:srgbClr val="CACACA"/>
            </a:solidFill>
            <a:latin typeface="Arial"/>
            <a:cs typeface="Arial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152400</xdr:colOff>
      <xdr:row>1</xdr:row>
      <xdr:rowOff>167640</xdr:rowOff>
    </xdr:from>
    <xdr:to>
      <xdr:col>4</xdr:col>
      <xdr:colOff>274320</xdr:colOff>
      <xdr:row>1</xdr:row>
      <xdr:rowOff>167640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699C57BC-7FB4-4D1E-8F8E-8856121B8C7C}"/>
            </a:ext>
          </a:extLst>
        </xdr:cNvPr>
        <xdr:cNvCxnSpPr/>
      </xdr:nvCxnSpPr>
      <xdr:spPr>
        <a:xfrm>
          <a:off x="1303020" y="320040"/>
          <a:ext cx="1463040" cy="0"/>
        </a:xfrm>
        <a:prstGeom prst="line">
          <a:avLst/>
        </a:prstGeom>
        <a:ln>
          <a:prstDash val="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28AC1C-42EF-490C-8FDB-769AAA674011}">
  <sheetPr codeName="Sheet1">
    <tabColor theme="1" tint="0.499984740745262"/>
  </sheetPr>
  <dimension ref="A1:T4473"/>
  <sheetViews>
    <sheetView tabSelected="1" zoomScale="85" zoomScaleNormal="85" workbookViewId="0">
      <pane ySplit="10" topLeftCell="A11" activePane="bottomLeft" state="frozen"/>
      <selection pane="bottomLeft" activeCell="F23" sqref="F23"/>
    </sheetView>
  </sheetViews>
  <sheetFormatPr defaultRowHeight="14.4" x14ac:dyDescent="0.3"/>
  <cols>
    <col min="1" max="1" width="22.88671875" style="135" customWidth="1"/>
    <col min="2" max="2" width="9.44140625" style="6" customWidth="1"/>
    <col min="3" max="3" width="10.109375" customWidth="1"/>
    <col min="4" max="4" width="11.44140625" bestFit="1" customWidth="1"/>
    <col min="5" max="5" width="11.109375" style="5" customWidth="1"/>
    <col min="6" max="6" width="10.109375" customWidth="1"/>
    <col min="7" max="7" width="15.6640625" customWidth="1"/>
    <col min="8" max="8" width="11.6640625" style="12" customWidth="1"/>
    <col min="9" max="9" width="20" customWidth="1"/>
    <col min="10" max="10" width="15.88671875" style="12" customWidth="1"/>
    <col min="11" max="11" width="10.44140625" customWidth="1"/>
    <col min="12" max="12" width="11.88671875" customWidth="1"/>
    <col min="13" max="13" width="13.6640625" customWidth="1"/>
    <col min="14" max="14" width="13" customWidth="1"/>
    <col min="15" max="15" width="13.44140625" customWidth="1"/>
    <col min="16" max="16" width="19" customWidth="1"/>
    <col min="17" max="17" width="13.44140625" customWidth="1"/>
    <col min="257" max="257" width="16" customWidth="1"/>
    <col min="258" max="259" width="9.44140625" customWidth="1"/>
    <col min="260" max="260" width="11.44140625" bestFit="1" customWidth="1"/>
    <col min="261" max="261" width="11.109375" customWidth="1"/>
    <col min="262" max="262" width="10.109375" customWidth="1"/>
    <col min="263" max="263" width="15.6640625" customWidth="1"/>
    <col min="264" max="264" width="11.6640625" customWidth="1"/>
    <col min="265" max="265" width="20" customWidth="1"/>
    <col min="266" max="266" width="15.88671875" customWidth="1"/>
    <col min="267" max="267" width="10.44140625" customWidth="1"/>
    <col min="268" max="268" width="11.88671875" customWidth="1"/>
    <col min="269" max="269" width="13.6640625" customWidth="1"/>
    <col min="270" max="270" width="13" customWidth="1"/>
    <col min="271" max="271" width="13.44140625" customWidth="1"/>
    <col min="272" max="272" width="19" customWidth="1"/>
    <col min="273" max="273" width="13.44140625" customWidth="1"/>
    <col min="513" max="513" width="16" customWidth="1"/>
    <col min="514" max="515" width="9.44140625" customWidth="1"/>
    <col min="516" max="516" width="11.44140625" bestFit="1" customWidth="1"/>
    <col min="517" max="517" width="11.109375" customWidth="1"/>
    <col min="518" max="518" width="10.109375" customWidth="1"/>
    <col min="519" max="519" width="15.6640625" customWidth="1"/>
    <col min="520" max="520" width="11.6640625" customWidth="1"/>
    <col min="521" max="521" width="20" customWidth="1"/>
    <col min="522" max="522" width="15.88671875" customWidth="1"/>
    <col min="523" max="523" width="10.44140625" customWidth="1"/>
    <col min="524" max="524" width="11.88671875" customWidth="1"/>
    <col min="525" max="525" width="13.6640625" customWidth="1"/>
    <col min="526" max="526" width="13" customWidth="1"/>
    <col min="527" max="527" width="13.44140625" customWidth="1"/>
    <col min="528" max="528" width="19" customWidth="1"/>
    <col min="529" max="529" width="13.44140625" customWidth="1"/>
    <col min="769" max="769" width="16" customWidth="1"/>
    <col min="770" max="771" width="9.44140625" customWidth="1"/>
    <col min="772" max="772" width="11.44140625" bestFit="1" customWidth="1"/>
    <col min="773" max="773" width="11.109375" customWidth="1"/>
    <col min="774" max="774" width="10.109375" customWidth="1"/>
    <col min="775" max="775" width="15.6640625" customWidth="1"/>
    <col min="776" max="776" width="11.6640625" customWidth="1"/>
    <col min="777" max="777" width="20" customWidth="1"/>
    <col min="778" max="778" width="15.88671875" customWidth="1"/>
    <col min="779" max="779" width="10.44140625" customWidth="1"/>
    <col min="780" max="780" width="11.88671875" customWidth="1"/>
    <col min="781" max="781" width="13.6640625" customWidth="1"/>
    <col min="782" max="782" width="13" customWidth="1"/>
    <col min="783" max="783" width="13.44140625" customWidth="1"/>
    <col min="784" max="784" width="19" customWidth="1"/>
    <col min="785" max="785" width="13.44140625" customWidth="1"/>
    <col min="1025" max="1025" width="16" customWidth="1"/>
    <col min="1026" max="1027" width="9.44140625" customWidth="1"/>
    <col min="1028" max="1028" width="11.44140625" bestFit="1" customWidth="1"/>
    <col min="1029" max="1029" width="11.109375" customWidth="1"/>
    <col min="1030" max="1030" width="10.109375" customWidth="1"/>
    <col min="1031" max="1031" width="15.6640625" customWidth="1"/>
    <col min="1032" max="1032" width="11.6640625" customWidth="1"/>
    <col min="1033" max="1033" width="20" customWidth="1"/>
    <col min="1034" max="1034" width="15.88671875" customWidth="1"/>
    <col min="1035" max="1035" width="10.44140625" customWidth="1"/>
    <col min="1036" max="1036" width="11.88671875" customWidth="1"/>
    <col min="1037" max="1037" width="13.6640625" customWidth="1"/>
    <col min="1038" max="1038" width="13" customWidth="1"/>
    <col min="1039" max="1039" width="13.44140625" customWidth="1"/>
    <col min="1040" max="1040" width="19" customWidth="1"/>
    <col min="1041" max="1041" width="13.44140625" customWidth="1"/>
    <col min="1281" max="1281" width="16" customWidth="1"/>
    <col min="1282" max="1283" width="9.44140625" customWidth="1"/>
    <col min="1284" max="1284" width="11.44140625" bestFit="1" customWidth="1"/>
    <col min="1285" max="1285" width="11.109375" customWidth="1"/>
    <col min="1286" max="1286" width="10.109375" customWidth="1"/>
    <col min="1287" max="1287" width="15.6640625" customWidth="1"/>
    <col min="1288" max="1288" width="11.6640625" customWidth="1"/>
    <col min="1289" max="1289" width="20" customWidth="1"/>
    <col min="1290" max="1290" width="15.88671875" customWidth="1"/>
    <col min="1291" max="1291" width="10.44140625" customWidth="1"/>
    <col min="1292" max="1292" width="11.88671875" customWidth="1"/>
    <col min="1293" max="1293" width="13.6640625" customWidth="1"/>
    <col min="1294" max="1294" width="13" customWidth="1"/>
    <col min="1295" max="1295" width="13.44140625" customWidth="1"/>
    <col min="1296" max="1296" width="19" customWidth="1"/>
    <col min="1297" max="1297" width="13.44140625" customWidth="1"/>
    <col min="1537" max="1537" width="16" customWidth="1"/>
    <col min="1538" max="1539" width="9.44140625" customWidth="1"/>
    <col min="1540" max="1540" width="11.44140625" bestFit="1" customWidth="1"/>
    <col min="1541" max="1541" width="11.109375" customWidth="1"/>
    <col min="1542" max="1542" width="10.109375" customWidth="1"/>
    <col min="1543" max="1543" width="15.6640625" customWidth="1"/>
    <col min="1544" max="1544" width="11.6640625" customWidth="1"/>
    <col min="1545" max="1545" width="20" customWidth="1"/>
    <col min="1546" max="1546" width="15.88671875" customWidth="1"/>
    <col min="1547" max="1547" width="10.44140625" customWidth="1"/>
    <col min="1548" max="1548" width="11.88671875" customWidth="1"/>
    <col min="1549" max="1549" width="13.6640625" customWidth="1"/>
    <col min="1550" max="1550" width="13" customWidth="1"/>
    <col min="1551" max="1551" width="13.44140625" customWidth="1"/>
    <col min="1552" max="1552" width="19" customWidth="1"/>
    <col min="1553" max="1553" width="13.44140625" customWidth="1"/>
    <col min="1793" max="1793" width="16" customWidth="1"/>
    <col min="1794" max="1795" width="9.44140625" customWidth="1"/>
    <col min="1796" max="1796" width="11.44140625" bestFit="1" customWidth="1"/>
    <col min="1797" max="1797" width="11.109375" customWidth="1"/>
    <col min="1798" max="1798" width="10.109375" customWidth="1"/>
    <col min="1799" max="1799" width="15.6640625" customWidth="1"/>
    <col min="1800" max="1800" width="11.6640625" customWidth="1"/>
    <col min="1801" max="1801" width="20" customWidth="1"/>
    <col min="1802" max="1802" width="15.88671875" customWidth="1"/>
    <col min="1803" max="1803" width="10.44140625" customWidth="1"/>
    <col min="1804" max="1804" width="11.88671875" customWidth="1"/>
    <col min="1805" max="1805" width="13.6640625" customWidth="1"/>
    <col min="1806" max="1806" width="13" customWidth="1"/>
    <col min="1807" max="1807" width="13.44140625" customWidth="1"/>
    <col min="1808" max="1808" width="19" customWidth="1"/>
    <col min="1809" max="1809" width="13.44140625" customWidth="1"/>
    <col min="2049" max="2049" width="16" customWidth="1"/>
    <col min="2050" max="2051" width="9.44140625" customWidth="1"/>
    <col min="2052" max="2052" width="11.44140625" bestFit="1" customWidth="1"/>
    <col min="2053" max="2053" width="11.109375" customWidth="1"/>
    <col min="2054" max="2054" width="10.109375" customWidth="1"/>
    <col min="2055" max="2055" width="15.6640625" customWidth="1"/>
    <col min="2056" max="2056" width="11.6640625" customWidth="1"/>
    <col min="2057" max="2057" width="20" customWidth="1"/>
    <col min="2058" max="2058" width="15.88671875" customWidth="1"/>
    <col min="2059" max="2059" width="10.44140625" customWidth="1"/>
    <col min="2060" max="2060" width="11.88671875" customWidth="1"/>
    <col min="2061" max="2061" width="13.6640625" customWidth="1"/>
    <col min="2062" max="2062" width="13" customWidth="1"/>
    <col min="2063" max="2063" width="13.44140625" customWidth="1"/>
    <col min="2064" max="2064" width="19" customWidth="1"/>
    <col min="2065" max="2065" width="13.44140625" customWidth="1"/>
    <col min="2305" max="2305" width="16" customWidth="1"/>
    <col min="2306" max="2307" width="9.44140625" customWidth="1"/>
    <col min="2308" max="2308" width="11.44140625" bestFit="1" customWidth="1"/>
    <col min="2309" max="2309" width="11.109375" customWidth="1"/>
    <col min="2310" max="2310" width="10.109375" customWidth="1"/>
    <col min="2311" max="2311" width="15.6640625" customWidth="1"/>
    <col min="2312" max="2312" width="11.6640625" customWidth="1"/>
    <col min="2313" max="2313" width="20" customWidth="1"/>
    <col min="2314" max="2314" width="15.88671875" customWidth="1"/>
    <col min="2315" max="2315" width="10.44140625" customWidth="1"/>
    <col min="2316" max="2316" width="11.88671875" customWidth="1"/>
    <col min="2317" max="2317" width="13.6640625" customWidth="1"/>
    <col min="2318" max="2318" width="13" customWidth="1"/>
    <col min="2319" max="2319" width="13.44140625" customWidth="1"/>
    <col min="2320" max="2320" width="19" customWidth="1"/>
    <col min="2321" max="2321" width="13.44140625" customWidth="1"/>
    <col min="2561" max="2561" width="16" customWidth="1"/>
    <col min="2562" max="2563" width="9.44140625" customWidth="1"/>
    <col min="2564" max="2564" width="11.44140625" bestFit="1" customWidth="1"/>
    <col min="2565" max="2565" width="11.109375" customWidth="1"/>
    <col min="2566" max="2566" width="10.109375" customWidth="1"/>
    <col min="2567" max="2567" width="15.6640625" customWidth="1"/>
    <col min="2568" max="2568" width="11.6640625" customWidth="1"/>
    <col min="2569" max="2569" width="20" customWidth="1"/>
    <col min="2570" max="2570" width="15.88671875" customWidth="1"/>
    <col min="2571" max="2571" width="10.44140625" customWidth="1"/>
    <col min="2572" max="2572" width="11.88671875" customWidth="1"/>
    <col min="2573" max="2573" width="13.6640625" customWidth="1"/>
    <col min="2574" max="2574" width="13" customWidth="1"/>
    <col min="2575" max="2575" width="13.44140625" customWidth="1"/>
    <col min="2576" max="2576" width="19" customWidth="1"/>
    <col min="2577" max="2577" width="13.44140625" customWidth="1"/>
    <col min="2817" max="2817" width="16" customWidth="1"/>
    <col min="2818" max="2819" width="9.44140625" customWidth="1"/>
    <col min="2820" max="2820" width="11.44140625" bestFit="1" customWidth="1"/>
    <col min="2821" max="2821" width="11.109375" customWidth="1"/>
    <col min="2822" max="2822" width="10.109375" customWidth="1"/>
    <col min="2823" max="2823" width="15.6640625" customWidth="1"/>
    <col min="2824" max="2824" width="11.6640625" customWidth="1"/>
    <col min="2825" max="2825" width="20" customWidth="1"/>
    <col min="2826" max="2826" width="15.88671875" customWidth="1"/>
    <col min="2827" max="2827" width="10.44140625" customWidth="1"/>
    <col min="2828" max="2828" width="11.88671875" customWidth="1"/>
    <col min="2829" max="2829" width="13.6640625" customWidth="1"/>
    <col min="2830" max="2830" width="13" customWidth="1"/>
    <col min="2831" max="2831" width="13.44140625" customWidth="1"/>
    <col min="2832" max="2832" width="19" customWidth="1"/>
    <col min="2833" max="2833" width="13.44140625" customWidth="1"/>
    <col min="3073" max="3073" width="16" customWidth="1"/>
    <col min="3074" max="3075" width="9.44140625" customWidth="1"/>
    <col min="3076" max="3076" width="11.44140625" bestFit="1" customWidth="1"/>
    <col min="3077" max="3077" width="11.109375" customWidth="1"/>
    <col min="3078" max="3078" width="10.109375" customWidth="1"/>
    <col min="3079" max="3079" width="15.6640625" customWidth="1"/>
    <col min="3080" max="3080" width="11.6640625" customWidth="1"/>
    <col min="3081" max="3081" width="20" customWidth="1"/>
    <col min="3082" max="3082" width="15.88671875" customWidth="1"/>
    <col min="3083" max="3083" width="10.44140625" customWidth="1"/>
    <col min="3084" max="3084" width="11.88671875" customWidth="1"/>
    <col min="3085" max="3085" width="13.6640625" customWidth="1"/>
    <col min="3086" max="3086" width="13" customWidth="1"/>
    <col min="3087" max="3087" width="13.44140625" customWidth="1"/>
    <col min="3088" max="3088" width="19" customWidth="1"/>
    <col min="3089" max="3089" width="13.44140625" customWidth="1"/>
    <col min="3329" max="3329" width="16" customWidth="1"/>
    <col min="3330" max="3331" width="9.44140625" customWidth="1"/>
    <col min="3332" max="3332" width="11.44140625" bestFit="1" customWidth="1"/>
    <col min="3333" max="3333" width="11.109375" customWidth="1"/>
    <col min="3334" max="3334" width="10.109375" customWidth="1"/>
    <col min="3335" max="3335" width="15.6640625" customWidth="1"/>
    <col min="3336" max="3336" width="11.6640625" customWidth="1"/>
    <col min="3337" max="3337" width="20" customWidth="1"/>
    <col min="3338" max="3338" width="15.88671875" customWidth="1"/>
    <col min="3339" max="3339" width="10.44140625" customWidth="1"/>
    <col min="3340" max="3340" width="11.88671875" customWidth="1"/>
    <col min="3341" max="3341" width="13.6640625" customWidth="1"/>
    <col min="3342" max="3342" width="13" customWidth="1"/>
    <col min="3343" max="3343" width="13.44140625" customWidth="1"/>
    <col min="3344" max="3344" width="19" customWidth="1"/>
    <col min="3345" max="3345" width="13.44140625" customWidth="1"/>
    <col min="3585" max="3585" width="16" customWidth="1"/>
    <col min="3586" max="3587" width="9.44140625" customWidth="1"/>
    <col min="3588" max="3588" width="11.44140625" bestFit="1" customWidth="1"/>
    <col min="3589" max="3589" width="11.109375" customWidth="1"/>
    <col min="3590" max="3590" width="10.109375" customWidth="1"/>
    <col min="3591" max="3591" width="15.6640625" customWidth="1"/>
    <col min="3592" max="3592" width="11.6640625" customWidth="1"/>
    <col min="3593" max="3593" width="20" customWidth="1"/>
    <col min="3594" max="3594" width="15.88671875" customWidth="1"/>
    <col min="3595" max="3595" width="10.44140625" customWidth="1"/>
    <col min="3596" max="3596" width="11.88671875" customWidth="1"/>
    <col min="3597" max="3597" width="13.6640625" customWidth="1"/>
    <col min="3598" max="3598" width="13" customWidth="1"/>
    <col min="3599" max="3599" width="13.44140625" customWidth="1"/>
    <col min="3600" max="3600" width="19" customWidth="1"/>
    <col min="3601" max="3601" width="13.44140625" customWidth="1"/>
    <col min="3841" max="3841" width="16" customWidth="1"/>
    <col min="3842" max="3843" width="9.44140625" customWidth="1"/>
    <col min="3844" max="3844" width="11.44140625" bestFit="1" customWidth="1"/>
    <col min="3845" max="3845" width="11.109375" customWidth="1"/>
    <col min="3846" max="3846" width="10.109375" customWidth="1"/>
    <col min="3847" max="3847" width="15.6640625" customWidth="1"/>
    <col min="3848" max="3848" width="11.6640625" customWidth="1"/>
    <col min="3849" max="3849" width="20" customWidth="1"/>
    <col min="3850" max="3850" width="15.88671875" customWidth="1"/>
    <col min="3851" max="3851" width="10.44140625" customWidth="1"/>
    <col min="3852" max="3852" width="11.88671875" customWidth="1"/>
    <col min="3853" max="3853" width="13.6640625" customWidth="1"/>
    <col min="3854" max="3854" width="13" customWidth="1"/>
    <col min="3855" max="3855" width="13.44140625" customWidth="1"/>
    <col min="3856" max="3856" width="19" customWidth="1"/>
    <col min="3857" max="3857" width="13.44140625" customWidth="1"/>
    <col min="4097" max="4097" width="16" customWidth="1"/>
    <col min="4098" max="4099" width="9.44140625" customWidth="1"/>
    <col min="4100" max="4100" width="11.44140625" bestFit="1" customWidth="1"/>
    <col min="4101" max="4101" width="11.109375" customWidth="1"/>
    <col min="4102" max="4102" width="10.109375" customWidth="1"/>
    <col min="4103" max="4103" width="15.6640625" customWidth="1"/>
    <col min="4104" max="4104" width="11.6640625" customWidth="1"/>
    <col min="4105" max="4105" width="20" customWidth="1"/>
    <col min="4106" max="4106" width="15.88671875" customWidth="1"/>
    <col min="4107" max="4107" width="10.44140625" customWidth="1"/>
    <col min="4108" max="4108" width="11.88671875" customWidth="1"/>
    <col min="4109" max="4109" width="13.6640625" customWidth="1"/>
    <col min="4110" max="4110" width="13" customWidth="1"/>
    <col min="4111" max="4111" width="13.44140625" customWidth="1"/>
    <col min="4112" max="4112" width="19" customWidth="1"/>
    <col min="4113" max="4113" width="13.44140625" customWidth="1"/>
    <col min="4353" max="4353" width="16" customWidth="1"/>
    <col min="4354" max="4355" width="9.44140625" customWidth="1"/>
    <col min="4356" max="4356" width="11.44140625" bestFit="1" customWidth="1"/>
    <col min="4357" max="4357" width="11.109375" customWidth="1"/>
    <col min="4358" max="4358" width="10.109375" customWidth="1"/>
    <col min="4359" max="4359" width="15.6640625" customWidth="1"/>
    <col min="4360" max="4360" width="11.6640625" customWidth="1"/>
    <col min="4361" max="4361" width="20" customWidth="1"/>
    <col min="4362" max="4362" width="15.88671875" customWidth="1"/>
    <col min="4363" max="4363" width="10.44140625" customWidth="1"/>
    <col min="4364" max="4364" width="11.88671875" customWidth="1"/>
    <col min="4365" max="4365" width="13.6640625" customWidth="1"/>
    <col min="4366" max="4366" width="13" customWidth="1"/>
    <col min="4367" max="4367" width="13.44140625" customWidth="1"/>
    <col min="4368" max="4368" width="19" customWidth="1"/>
    <col min="4369" max="4369" width="13.44140625" customWidth="1"/>
    <col min="4609" max="4609" width="16" customWidth="1"/>
    <col min="4610" max="4611" width="9.44140625" customWidth="1"/>
    <col min="4612" max="4612" width="11.44140625" bestFit="1" customWidth="1"/>
    <col min="4613" max="4613" width="11.109375" customWidth="1"/>
    <col min="4614" max="4614" width="10.109375" customWidth="1"/>
    <col min="4615" max="4615" width="15.6640625" customWidth="1"/>
    <col min="4616" max="4616" width="11.6640625" customWidth="1"/>
    <col min="4617" max="4617" width="20" customWidth="1"/>
    <col min="4618" max="4618" width="15.88671875" customWidth="1"/>
    <col min="4619" max="4619" width="10.44140625" customWidth="1"/>
    <col min="4620" max="4620" width="11.88671875" customWidth="1"/>
    <col min="4621" max="4621" width="13.6640625" customWidth="1"/>
    <col min="4622" max="4622" width="13" customWidth="1"/>
    <col min="4623" max="4623" width="13.44140625" customWidth="1"/>
    <col min="4624" max="4624" width="19" customWidth="1"/>
    <col min="4625" max="4625" width="13.44140625" customWidth="1"/>
    <col min="4865" max="4865" width="16" customWidth="1"/>
    <col min="4866" max="4867" width="9.44140625" customWidth="1"/>
    <col min="4868" max="4868" width="11.44140625" bestFit="1" customWidth="1"/>
    <col min="4869" max="4869" width="11.109375" customWidth="1"/>
    <col min="4870" max="4870" width="10.109375" customWidth="1"/>
    <col min="4871" max="4871" width="15.6640625" customWidth="1"/>
    <col min="4872" max="4872" width="11.6640625" customWidth="1"/>
    <col min="4873" max="4873" width="20" customWidth="1"/>
    <col min="4874" max="4874" width="15.88671875" customWidth="1"/>
    <col min="4875" max="4875" width="10.44140625" customWidth="1"/>
    <col min="4876" max="4876" width="11.88671875" customWidth="1"/>
    <col min="4877" max="4877" width="13.6640625" customWidth="1"/>
    <col min="4878" max="4878" width="13" customWidth="1"/>
    <col min="4879" max="4879" width="13.44140625" customWidth="1"/>
    <col min="4880" max="4880" width="19" customWidth="1"/>
    <col min="4881" max="4881" width="13.44140625" customWidth="1"/>
    <col min="5121" max="5121" width="16" customWidth="1"/>
    <col min="5122" max="5123" width="9.44140625" customWidth="1"/>
    <col min="5124" max="5124" width="11.44140625" bestFit="1" customWidth="1"/>
    <col min="5125" max="5125" width="11.109375" customWidth="1"/>
    <col min="5126" max="5126" width="10.109375" customWidth="1"/>
    <col min="5127" max="5127" width="15.6640625" customWidth="1"/>
    <col min="5128" max="5128" width="11.6640625" customWidth="1"/>
    <col min="5129" max="5129" width="20" customWidth="1"/>
    <col min="5130" max="5130" width="15.88671875" customWidth="1"/>
    <col min="5131" max="5131" width="10.44140625" customWidth="1"/>
    <col min="5132" max="5132" width="11.88671875" customWidth="1"/>
    <col min="5133" max="5133" width="13.6640625" customWidth="1"/>
    <col min="5134" max="5134" width="13" customWidth="1"/>
    <col min="5135" max="5135" width="13.44140625" customWidth="1"/>
    <col min="5136" max="5136" width="19" customWidth="1"/>
    <col min="5137" max="5137" width="13.44140625" customWidth="1"/>
    <col min="5377" max="5377" width="16" customWidth="1"/>
    <col min="5378" max="5379" width="9.44140625" customWidth="1"/>
    <col min="5380" max="5380" width="11.44140625" bestFit="1" customWidth="1"/>
    <col min="5381" max="5381" width="11.109375" customWidth="1"/>
    <col min="5382" max="5382" width="10.109375" customWidth="1"/>
    <col min="5383" max="5383" width="15.6640625" customWidth="1"/>
    <col min="5384" max="5384" width="11.6640625" customWidth="1"/>
    <col min="5385" max="5385" width="20" customWidth="1"/>
    <col min="5386" max="5386" width="15.88671875" customWidth="1"/>
    <col min="5387" max="5387" width="10.44140625" customWidth="1"/>
    <col min="5388" max="5388" width="11.88671875" customWidth="1"/>
    <col min="5389" max="5389" width="13.6640625" customWidth="1"/>
    <col min="5390" max="5390" width="13" customWidth="1"/>
    <col min="5391" max="5391" width="13.44140625" customWidth="1"/>
    <col min="5392" max="5392" width="19" customWidth="1"/>
    <col min="5393" max="5393" width="13.44140625" customWidth="1"/>
    <col min="5633" max="5633" width="16" customWidth="1"/>
    <col min="5634" max="5635" width="9.44140625" customWidth="1"/>
    <col min="5636" max="5636" width="11.44140625" bestFit="1" customWidth="1"/>
    <col min="5637" max="5637" width="11.109375" customWidth="1"/>
    <col min="5638" max="5638" width="10.109375" customWidth="1"/>
    <col min="5639" max="5639" width="15.6640625" customWidth="1"/>
    <col min="5640" max="5640" width="11.6640625" customWidth="1"/>
    <col min="5641" max="5641" width="20" customWidth="1"/>
    <col min="5642" max="5642" width="15.88671875" customWidth="1"/>
    <col min="5643" max="5643" width="10.44140625" customWidth="1"/>
    <col min="5644" max="5644" width="11.88671875" customWidth="1"/>
    <col min="5645" max="5645" width="13.6640625" customWidth="1"/>
    <col min="5646" max="5646" width="13" customWidth="1"/>
    <col min="5647" max="5647" width="13.44140625" customWidth="1"/>
    <col min="5648" max="5648" width="19" customWidth="1"/>
    <col min="5649" max="5649" width="13.44140625" customWidth="1"/>
    <col min="5889" max="5889" width="16" customWidth="1"/>
    <col min="5890" max="5891" width="9.44140625" customWidth="1"/>
    <col min="5892" max="5892" width="11.44140625" bestFit="1" customWidth="1"/>
    <col min="5893" max="5893" width="11.109375" customWidth="1"/>
    <col min="5894" max="5894" width="10.109375" customWidth="1"/>
    <col min="5895" max="5895" width="15.6640625" customWidth="1"/>
    <col min="5896" max="5896" width="11.6640625" customWidth="1"/>
    <col min="5897" max="5897" width="20" customWidth="1"/>
    <col min="5898" max="5898" width="15.88671875" customWidth="1"/>
    <col min="5899" max="5899" width="10.44140625" customWidth="1"/>
    <col min="5900" max="5900" width="11.88671875" customWidth="1"/>
    <col min="5901" max="5901" width="13.6640625" customWidth="1"/>
    <col min="5902" max="5902" width="13" customWidth="1"/>
    <col min="5903" max="5903" width="13.44140625" customWidth="1"/>
    <col min="5904" max="5904" width="19" customWidth="1"/>
    <col min="5905" max="5905" width="13.44140625" customWidth="1"/>
    <col min="6145" max="6145" width="16" customWidth="1"/>
    <col min="6146" max="6147" width="9.44140625" customWidth="1"/>
    <col min="6148" max="6148" width="11.44140625" bestFit="1" customWidth="1"/>
    <col min="6149" max="6149" width="11.109375" customWidth="1"/>
    <col min="6150" max="6150" width="10.109375" customWidth="1"/>
    <col min="6151" max="6151" width="15.6640625" customWidth="1"/>
    <col min="6152" max="6152" width="11.6640625" customWidth="1"/>
    <col min="6153" max="6153" width="20" customWidth="1"/>
    <col min="6154" max="6154" width="15.88671875" customWidth="1"/>
    <col min="6155" max="6155" width="10.44140625" customWidth="1"/>
    <col min="6156" max="6156" width="11.88671875" customWidth="1"/>
    <col min="6157" max="6157" width="13.6640625" customWidth="1"/>
    <col min="6158" max="6158" width="13" customWidth="1"/>
    <col min="6159" max="6159" width="13.44140625" customWidth="1"/>
    <col min="6160" max="6160" width="19" customWidth="1"/>
    <col min="6161" max="6161" width="13.44140625" customWidth="1"/>
    <col min="6401" max="6401" width="16" customWidth="1"/>
    <col min="6402" max="6403" width="9.44140625" customWidth="1"/>
    <col min="6404" max="6404" width="11.44140625" bestFit="1" customWidth="1"/>
    <col min="6405" max="6405" width="11.109375" customWidth="1"/>
    <col min="6406" max="6406" width="10.109375" customWidth="1"/>
    <col min="6407" max="6407" width="15.6640625" customWidth="1"/>
    <col min="6408" max="6408" width="11.6640625" customWidth="1"/>
    <col min="6409" max="6409" width="20" customWidth="1"/>
    <col min="6410" max="6410" width="15.88671875" customWidth="1"/>
    <col min="6411" max="6411" width="10.44140625" customWidth="1"/>
    <col min="6412" max="6412" width="11.88671875" customWidth="1"/>
    <col min="6413" max="6413" width="13.6640625" customWidth="1"/>
    <col min="6414" max="6414" width="13" customWidth="1"/>
    <col min="6415" max="6415" width="13.44140625" customWidth="1"/>
    <col min="6416" max="6416" width="19" customWidth="1"/>
    <col min="6417" max="6417" width="13.44140625" customWidth="1"/>
    <col min="6657" max="6657" width="16" customWidth="1"/>
    <col min="6658" max="6659" width="9.44140625" customWidth="1"/>
    <col min="6660" max="6660" width="11.44140625" bestFit="1" customWidth="1"/>
    <col min="6661" max="6661" width="11.109375" customWidth="1"/>
    <col min="6662" max="6662" width="10.109375" customWidth="1"/>
    <col min="6663" max="6663" width="15.6640625" customWidth="1"/>
    <col min="6664" max="6664" width="11.6640625" customWidth="1"/>
    <col min="6665" max="6665" width="20" customWidth="1"/>
    <col min="6666" max="6666" width="15.88671875" customWidth="1"/>
    <col min="6667" max="6667" width="10.44140625" customWidth="1"/>
    <col min="6668" max="6668" width="11.88671875" customWidth="1"/>
    <col min="6669" max="6669" width="13.6640625" customWidth="1"/>
    <col min="6670" max="6670" width="13" customWidth="1"/>
    <col min="6671" max="6671" width="13.44140625" customWidth="1"/>
    <col min="6672" max="6672" width="19" customWidth="1"/>
    <col min="6673" max="6673" width="13.44140625" customWidth="1"/>
    <col min="6913" max="6913" width="16" customWidth="1"/>
    <col min="6914" max="6915" width="9.44140625" customWidth="1"/>
    <col min="6916" max="6916" width="11.44140625" bestFit="1" customWidth="1"/>
    <col min="6917" max="6917" width="11.109375" customWidth="1"/>
    <col min="6918" max="6918" width="10.109375" customWidth="1"/>
    <col min="6919" max="6919" width="15.6640625" customWidth="1"/>
    <col min="6920" max="6920" width="11.6640625" customWidth="1"/>
    <col min="6921" max="6921" width="20" customWidth="1"/>
    <col min="6922" max="6922" width="15.88671875" customWidth="1"/>
    <col min="6923" max="6923" width="10.44140625" customWidth="1"/>
    <col min="6924" max="6924" width="11.88671875" customWidth="1"/>
    <col min="6925" max="6925" width="13.6640625" customWidth="1"/>
    <col min="6926" max="6926" width="13" customWidth="1"/>
    <col min="6927" max="6927" width="13.44140625" customWidth="1"/>
    <col min="6928" max="6928" width="19" customWidth="1"/>
    <col min="6929" max="6929" width="13.44140625" customWidth="1"/>
    <col min="7169" max="7169" width="16" customWidth="1"/>
    <col min="7170" max="7171" width="9.44140625" customWidth="1"/>
    <col min="7172" max="7172" width="11.44140625" bestFit="1" customWidth="1"/>
    <col min="7173" max="7173" width="11.109375" customWidth="1"/>
    <col min="7174" max="7174" width="10.109375" customWidth="1"/>
    <col min="7175" max="7175" width="15.6640625" customWidth="1"/>
    <col min="7176" max="7176" width="11.6640625" customWidth="1"/>
    <col min="7177" max="7177" width="20" customWidth="1"/>
    <col min="7178" max="7178" width="15.88671875" customWidth="1"/>
    <col min="7179" max="7179" width="10.44140625" customWidth="1"/>
    <col min="7180" max="7180" width="11.88671875" customWidth="1"/>
    <col min="7181" max="7181" width="13.6640625" customWidth="1"/>
    <col min="7182" max="7182" width="13" customWidth="1"/>
    <col min="7183" max="7183" width="13.44140625" customWidth="1"/>
    <col min="7184" max="7184" width="19" customWidth="1"/>
    <col min="7185" max="7185" width="13.44140625" customWidth="1"/>
    <col min="7425" max="7425" width="16" customWidth="1"/>
    <col min="7426" max="7427" width="9.44140625" customWidth="1"/>
    <col min="7428" max="7428" width="11.44140625" bestFit="1" customWidth="1"/>
    <col min="7429" max="7429" width="11.109375" customWidth="1"/>
    <col min="7430" max="7430" width="10.109375" customWidth="1"/>
    <col min="7431" max="7431" width="15.6640625" customWidth="1"/>
    <col min="7432" max="7432" width="11.6640625" customWidth="1"/>
    <col min="7433" max="7433" width="20" customWidth="1"/>
    <col min="7434" max="7434" width="15.88671875" customWidth="1"/>
    <col min="7435" max="7435" width="10.44140625" customWidth="1"/>
    <col min="7436" max="7436" width="11.88671875" customWidth="1"/>
    <col min="7437" max="7437" width="13.6640625" customWidth="1"/>
    <col min="7438" max="7438" width="13" customWidth="1"/>
    <col min="7439" max="7439" width="13.44140625" customWidth="1"/>
    <col min="7440" max="7440" width="19" customWidth="1"/>
    <col min="7441" max="7441" width="13.44140625" customWidth="1"/>
    <col min="7681" max="7681" width="16" customWidth="1"/>
    <col min="7682" max="7683" width="9.44140625" customWidth="1"/>
    <col min="7684" max="7684" width="11.44140625" bestFit="1" customWidth="1"/>
    <col min="7685" max="7685" width="11.109375" customWidth="1"/>
    <col min="7686" max="7686" width="10.109375" customWidth="1"/>
    <col min="7687" max="7687" width="15.6640625" customWidth="1"/>
    <col min="7688" max="7688" width="11.6640625" customWidth="1"/>
    <col min="7689" max="7689" width="20" customWidth="1"/>
    <col min="7690" max="7690" width="15.88671875" customWidth="1"/>
    <col min="7691" max="7691" width="10.44140625" customWidth="1"/>
    <col min="7692" max="7692" width="11.88671875" customWidth="1"/>
    <col min="7693" max="7693" width="13.6640625" customWidth="1"/>
    <col min="7694" max="7694" width="13" customWidth="1"/>
    <col min="7695" max="7695" width="13.44140625" customWidth="1"/>
    <col min="7696" max="7696" width="19" customWidth="1"/>
    <col min="7697" max="7697" width="13.44140625" customWidth="1"/>
    <col min="7937" max="7937" width="16" customWidth="1"/>
    <col min="7938" max="7939" width="9.44140625" customWidth="1"/>
    <col min="7940" max="7940" width="11.44140625" bestFit="1" customWidth="1"/>
    <col min="7941" max="7941" width="11.109375" customWidth="1"/>
    <col min="7942" max="7942" width="10.109375" customWidth="1"/>
    <col min="7943" max="7943" width="15.6640625" customWidth="1"/>
    <col min="7944" max="7944" width="11.6640625" customWidth="1"/>
    <col min="7945" max="7945" width="20" customWidth="1"/>
    <col min="7946" max="7946" width="15.88671875" customWidth="1"/>
    <col min="7947" max="7947" width="10.44140625" customWidth="1"/>
    <col min="7948" max="7948" width="11.88671875" customWidth="1"/>
    <col min="7949" max="7949" width="13.6640625" customWidth="1"/>
    <col min="7950" max="7950" width="13" customWidth="1"/>
    <col min="7951" max="7951" width="13.44140625" customWidth="1"/>
    <col min="7952" max="7952" width="19" customWidth="1"/>
    <col min="7953" max="7953" width="13.44140625" customWidth="1"/>
    <col min="8193" max="8193" width="16" customWidth="1"/>
    <col min="8194" max="8195" width="9.44140625" customWidth="1"/>
    <col min="8196" max="8196" width="11.44140625" bestFit="1" customWidth="1"/>
    <col min="8197" max="8197" width="11.109375" customWidth="1"/>
    <col min="8198" max="8198" width="10.109375" customWidth="1"/>
    <col min="8199" max="8199" width="15.6640625" customWidth="1"/>
    <col min="8200" max="8200" width="11.6640625" customWidth="1"/>
    <col min="8201" max="8201" width="20" customWidth="1"/>
    <col min="8202" max="8202" width="15.88671875" customWidth="1"/>
    <col min="8203" max="8203" width="10.44140625" customWidth="1"/>
    <col min="8204" max="8204" width="11.88671875" customWidth="1"/>
    <col min="8205" max="8205" width="13.6640625" customWidth="1"/>
    <col min="8206" max="8206" width="13" customWidth="1"/>
    <col min="8207" max="8207" width="13.44140625" customWidth="1"/>
    <col min="8208" max="8208" width="19" customWidth="1"/>
    <col min="8209" max="8209" width="13.44140625" customWidth="1"/>
    <col min="8449" max="8449" width="16" customWidth="1"/>
    <col min="8450" max="8451" width="9.44140625" customWidth="1"/>
    <col min="8452" max="8452" width="11.44140625" bestFit="1" customWidth="1"/>
    <col min="8453" max="8453" width="11.109375" customWidth="1"/>
    <col min="8454" max="8454" width="10.109375" customWidth="1"/>
    <col min="8455" max="8455" width="15.6640625" customWidth="1"/>
    <col min="8456" max="8456" width="11.6640625" customWidth="1"/>
    <col min="8457" max="8457" width="20" customWidth="1"/>
    <col min="8458" max="8458" width="15.88671875" customWidth="1"/>
    <col min="8459" max="8459" width="10.44140625" customWidth="1"/>
    <col min="8460" max="8460" width="11.88671875" customWidth="1"/>
    <col min="8461" max="8461" width="13.6640625" customWidth="1"/>
    <col min="8462" max="8462" width="13" customWidth="1"/>
    <col min="8463" max="8463" width="13.44140625" customWidth="1"/>
    <col min="8464" max="8464" width="19" customWidth="1"/>
    <col min="8465" max="8465" width="13.44140625" customWidth="1"/>
    <col min="8705" max="8705" width="16" customWidth="1"/>
    <col min="8706" max="8707" width="9.44140625" customWidth="1"/>
    <col min="8708" max="8708" width="11.44140625" bestFit="1" customWidth="1"/>
    <col min="8709" max="8709" width="11.109375" customWidth="1"/>
    <col min="8710" max="8710" width="10.109375" customWidth="1"/>
    <col min="8711" max="8711" width="15.6640625" customWidth="1"/>
    <col min="8712" max="8712" width="11.6640625" customWidth="1"/>
    <col min="8713" max="8713" width="20" customWidth="1"/>
    <col min="8714" max="8714" width="15.88671875" customWidth="1"/>
    <col min="8715" max="8715" width="10.44140625" customWidth="1"/>
    <col min="8716" max="8716" width="11.88671875" customWidth="1"/>
    <col min="8717" max="8717" width="13.6640625" customWidth="1"/>
    <col min="8718" max="8718" width="13" customWidth="1"/>
    <col min="8719" max="8719" width="13.44140625" customWidth="1"/>
    <col min="8720" max="8720" width="19" customWidth="1"/>
    <col min="8721" max="8721" width="13.44140625" customWidth="1"/>
    <col min="8961" max="8961" width="16" customWidth="1"/>
    <col min="8962" max="8963" width="9.44140625" customWidth="1"/>
    <col min="8964" max="8964" width="11.44140625" bestFit="1" customWidth="1"/>
    <col min="8965" max="8965" width="11.109375" customWidth="1"/>
    <col min="8966" max="8966" width="10.109375" customWidth="1"/>
    <col min="8967" max="8967" width="15.6640625" customWidth="1"/>
    <col min="8968" max="8968" width="11.6640625" customWidth="1"/>
    <col min="8969" max="8969" width="20" customWidth="1"/>
    <col min="8970" max="8970" width="15.88671875" customWidth="1"/>
    <col min="8971" max="8971" width="10.44140625" customWidth="1"/>
    <col min="8972" max="8972" width="11.88671875" customWidth="1"/>
    <col min="8973" max="8973" width="13.6640625" customWidth="1"/>
    <col min="8974" max="8974" width="13" customWidth="1"/>
    <col min="8975" max="8975" width="13.44140625" customWidth="1"/>
    <col min="8976" max="8976" width="19" customWidth="1"/>
    <col min="8977" max="8977" width="13.44140625" customWidth="1"/>
    <col min="9217" max="9217" width="16" customWidth="1"/>
    <col min="9218" max="9219" width="9.44140625" customWidth="1"/>
    <col min="9220" max="9220" width="11.44140625" bestFit="1" customWidth="1"/>
    <col min="9221" max="9221" width="11.109375" customWidth="1"/>
    <col min="9222" max="9222" width="10.109375" customWidth="1"/>
    <col min="9223" max="9223" width="15.6640625" customWidth="1"/>
    <col min="9224" max="9224" width="11.6640625" customWidth="1"/>
    <col min="9225" max="9225" width="20" customWidth="1"/>
    <col min="9226" max="9226" width="15.88671875" customWidth="1"/>
    <col min="9227" max="9227" width="10.44140625" customWidth="1"/>
    <col min="9228" max="9228" width="11.88671875" customWidth="1"/>
    <col min="9229" max="9229" width="13.6640625" customWidth="1"/>
    <col min="9230" max="9230" width="13" customWidth="1"/>
    <col min="9231" max="9231" width="13.44140625" customWidth="1"/>
    <col min="9232" max="9232" width="19" customWidth="1"/>
    <col min="9233" max="9233" width="13.44140625" customWidth="1"/>
    <col min="9473" max="9473" width="16" customWidth="1"/>
    <col min="9474" max="9475" width="9.44140625" customWidth="1"/>
    <col min="9476" max="9476" width="11.44140625" bestFit="1" customWidth="1"/>
    <col min="9477" max="9477" width="11.109375" customWidth="1"/>
    <col min="9478" max="9478" width="10.109375" customWidth="1"/>
    <col min="9479" max="9479" width="15.6640625" customWidth="1"/>
    <col min="9480" max="9480" width="11.6640625" customWidth="1"/>
    <col min="9481" max="9481" width="20" customWidth="1"/>
    <col min="9482" max="9482" width="15.88671875" customWidth="1"/>
    <col min="9483" max="9483" width="10.44140625" customWidth="1"/>
    <col min="9484" max="9484" width="11.88671875" customWidth="1"/>
    <col min="9485" max="9485" width="13.6640625" customWidth="1"/>
    <col min="9486" max="9486" width="13" customWidth="1"/>
    <col min="9487" max="9487" width="13.44140625" customWidth="1"/>
    <col min="9488" max="9488" width="19" customWidth="1"/>
    <col min="9489" max="9489" width="13.44140625" customWidth="1"/>
    <col min="9729" max="9729" width="16" customWidth="1"/>
    <col min="9730" max="9731" width="9.44140625" customWidth="1"/>
    <col min="9732" max="9732" width="11.44140625" bestFit="1" customWidth="1"/>
    <col min="9733" max="9733" width="11.109375" customWidth="1"/>
    <col min="9734" max="9734" width="10.109375" customWidth="1"/>
    <col min="9735" max="9735" width="15.6640625" customWidth="1"/>
    <col min="9736" max="9736" width="11.6640625" customWidth="1"/>
    <col min="9737" max="9737" width="20" customWidth="1"/>
    <col min="9738" max="9738" width="15.88671875" customWidth="1"/>
    <col min="9739" max="9739" width="10.44140625" customWidth="1"/>
    <col min="9740" max="9740" width="11.88671875" customWidth="1"/>
    <col min="9741" max="9741" width="13.6640625" customWidth="1"/>
    <col min="9742" max="9742" width="13" customWidth="1"/>
    <col min="9743" max="9743" width="13.44140625" customWidth="1"/>
    <col min="9744" max="9744" width="19" customWidth="1"/>
    <col min="9745" max="9745" width="13.44140625" customWidth="1"/>
    <col min="9985" max="9985" width="16" customWidth="1"/>
    <col min="9986" max="9987" width="9.44140625" customWidth="1"/>
    <col min="9988" max="9988" width="11.44140625" bestFit="1" customWidth="1"/>
    <col min="9989" max="9989" width="11.109375" customWidth="1"/>
    <col min="9990" max="9990" width="10.109375" customWidth="1"/>
    <col min="9991" max="9991" width="15.6640625" customWidth="1"/>
    <col min="9992" max="9992" width="11.6640625" customWidth="1"/>
    <col min="9993" max="9993" width="20" customWidth="1"/>
    <col min="9994" max="9994" width="15.88671875" customWidth="1"/>
    <col min="9995" max="9995" width="10.44140625" customWidth="1"/>
    <col min="9996" max="9996" width="11.88671875" customWidth="1"/>
    <col min="9997" max="9997" width="13.6640625" customWidth="1"/>
    <col min="9998" max="9998" width="13" customWidth="1"/>
    <col min="9999" max="9999" width="13.44140625" customWidth="1"/>
    <col min="10000" max="10000" width="19" customWidth="1"/>
    <col min="10001" max="10001" width="13.44140625" customWidth="1"/>
    <col min="10241" max="10241" width="16" customWidth="1"/>
    <col min="10242" max="10243" width="9.44140625" customWidth="1"/>
    <col min="10244" max="10244" width="11.44140625" bestFit="1" customWidth="1"/>
    <col min="10245" max="10245" width="11.109375" customWidth="1"/>
    <col min="10246" max="10246" width="10.109375" customWidth="1"/>
    <col min="10247" max="10247" width="15.6640625" customWidth="1"/>
    <col min="10248" max="10248" width="11.6640625" customWidth="1"/>
    <col min="10249" max="10249" width="20" customWidth="1"/>
    <col min="10250" max="10250" width="15.88671875" customWidth="1"/>
    <col min="10251" max="10251" width="10.44140625" customWidth="1"/>
    <col min="10252" max="10252" width="11.88671875" customWidth="1"/>
    <col min="10253" max="10253" width="13.6640625" customWidth="1"/>
    <col min="10254" max="10254" width="13" customWidth="1"/>
    <col min="10255" max="10255" width="13.44140625" customWidth="1"/>
    <col min="10256" max="10256" width="19" customWidth="1"/>
    <col min="10257" max="10257" width="13.44140625" customWidth="1"/>
    <col min="10497" max="10497" width="16" customWidth="1"/>
    <col min="10498" max="10499" width="9.44140625" customWidth="1"/>
    <col min="10500" max="10500" width="11.44140625" bestFit="1" customWidth="1"/>
    <col min="10501" max="10501" width="11.109375" customWidth="1"/>
    <col min="10502" max="10502" width="10.109375" customWidth="1"/>
    <col min="10503" max="10503" width="15.6640625" customWidth="1"/>
    <col min="10504" max="10504" width="11.6640625" customWidth="1"/>
    <col min="10505" max="10505" width="20" customWidth="1"/>
    <col min="10506" max="10506" width="15.88671875" customWidth="1"/>
    <col min="10507" max="10507" width="10.44140625" customWidth="1"/>
    <col min="10508" max="10508" width="11.88671875" customWidth="1"/>
    <col min="10509" max="10509" width="13.6640625" customWidth="1"/>
    <col min="10510" max="10510" width="13" customWidth="1"/>
    <col min="10511" max="10511" width="13.44140625" customWidth="1"/>
    <col min="10512" max="10512" width="19" customWidth="1"/>
    <col min="10513" max="10513" width="13.44140625" customWidth="1"/>
    <col min="10753" max="10753" width="16" customWidth="1"/>
    <col min="10754" max="10755" width="9.44140625" customWidth="1"/>
    <col min="10756" max="10756" width="11.44140625" bestFit="1" customWidth="1"/>
    <col min="10757" max="10757" width="11.109375" customWidth="1"/>
    <col min="10758" max="10758" width="10.109375" customWidth="1"/>
    <col min="10759" max="10759" width="15.6640625" customWidth="1"/>
    <col min="10760" max="10760" width="11.6640625" customWidth="1"/>
    <col min="10761" max="10761" width="20" customWidth="1"/>
    <col min="10762" max="10762" width="15.88671875" customWidth="1"/>
    <col min="10763" max="10763" width="10.44140625" customWidth="1"/>
    <col min="10764" max="10764" width="11.88671875" customWidth="1"/>
    <col min="10765" max="10765" width="13.6640625" customWidth="1"/>
    <col min="10766" max="10766" width="13" customWidth="1"/>
    <col min="10767" max="10767" width="13.44140625" customWidth="1"/>
    <col min="10768" max="10768" width="19" customWidth="1"/>
    <col min="10769" max="10769" width="13.44140625" customWidth="1"/>
    <col min="11009" max="11009" width="16" customWidth="1"/>
    <col min="11010" max="11011" width="9.44140625" customWidth="1"/>
    <col min="11012" max="11012" width="11.44140625" bestFit="1" customWidth="1"/>
    <col min="11013" max="11013" width="11.109375" customWidth="1"/>
    <col min="11014" max="11014" width="10.109375" customWidth="1"/>
    <col min="11015" max="11015" width="15.6640625" customWidth="1"/>
    <col min="11016" max="11016" width="11.6640625" customWidth="1"/>
    <col min="11017" max="11017" width="20" customWidth="1"/>
    <col min="11018" max="11018" width="15.88671875" customWidth="1"/>
    <col min="11019" max="11019" width="10.44140625" customWidth="1"/>
    <col min="11020" max="11020" width="11.88671875" customWidth="1"/>
    <col min="11021" max="11021" width="13.6640625" customWidth="1"/>
    <col min="11022" max="11022" width="13" customWidth="1"/>
    <col min="11023" max="11023" width="13.44140625" customWidth="1"/>
    <col min="11024" max="11024" width="19" customWidth="1"/>
    <col min="11025" max="11025" width="13.44140625" customWidth="1"/>
    <col min="11265" max="11265" width="16" customWidth="1"/>
    <col min="11266" max="11267" width="9.44140625" customWidth="1"/>
    <col min="11268" max="11268" width="11.44140625" bestFit="1" customWidth="1"/>
    <col min="11269" max="11269" width="11.109375" customWidth="1"/>
    <col min="11270" max="11270" width="10.109375" customWidth="1"/>
    <col min="11271" max="11271" width="15.6640625" customWidth="1"/>
    <col min="11272" max="11272" width="11.6640625" customWidth="1"/>
    <col min="11273" max="11273" width="20" customWidth="1"/>
    <col min="11274" max="11274" width="15.88671875" customWidth="1"/>
    <col min="11275" max="11275" width="10.44140625" customWidth="1"/>
    <col min="11276" max="11276" width="11.88671875" customWidth="1"/>
    <col min="11277" max="11277" width="13.6640625" customWidth="1"/>
    <col min="11278" max="11278" width="13" customWidth="1"/>
    <col min="11279" max="11279" width="13.44140625" customWidth="1"/>
    <col min="11280" max="11280" width="19" customWidth="1"/>
    <col min="11281" max="11281" width="13.44140625" customWidth="1"/>
    <col min="11521" max="11521" width="16" customWidth="1"/>
    <col min="11522" max="11523" width="9.44140625" customWidth="1"/>
    <col min="11524" max="11524" width="11.44140625" bestFit="1" customWidth="1"/>
    <col min="11525" max="11525" width="11.109375" customWidth="1"/>
    <col min="11526" max="11526" width="10.109375" customWidth="1"/>
    <col min="11527" max="11527" width="15.6640625" customWidth="1"/>
    <col min="11528" max="11528" width="11.6640625" customWidth="1"/>
    <col min="11529" max="11529" width="20" customWidth="1"/>
    <col min="11530" max="11530" width="15.88671875" customWidth="1"/>
    <col min="11531" max="11531" width="10.44140625" customWidth="1"/>
    <col min="11532" max="11532" width="11.88671875" customWidth="1"/>
    <col min="11533" max="11533" width="13.6640625" customWidth="1"/>
    <col min="11534" max="11534" width="13" customWidth="1"/>
    <col min="11535" max="11535" width="13.44140625" customWidth="1"/>
    <col min="11536" max="11536" width="19" customWidth="1"/>
    <col min="11537" max="11537" width="13.44140625" customWidth="1"/>
    <col min="11777" max="11777" width="16" customWidth="1"/>
    <col min="11778" max="11779" width="9.44140625" customWidth="1"/>
    <col min="11780" max="11780" width="11.44140625" bestFit="1" customWidth="1"/>
    <col min="11781" max="11781" width="11.109375" customWidth="1"/>
    <col min="11782" max="11782" width="10.109375" customWidth="1"/>
    <col min="11783" max="11783" width="15.6640625" customWidth="1"/>
    <col min="11784" max="11784" width="11.6640625" customWidth="1"/>
    <col min="11785" max="11785" width="20" customWidth="1"/>
    <col min="11786" max="11786" width="15.88671875" customWidth="1"/>
    <col min="11787" max="11787" width="10.44140625" customWidth="1"/>
    <col min="11788" max="11788" width="11.88671875" customWidth="1"/>
    <col min="11789" max="11789" width="13.6640625" customWidth="1"/>
    <col min="11790" max="11790" width="13" customWidth="1"/>
    <col min="11791" max="11791" width="13.44140625" customWidth="1"/>
    <col min="11792" max="11792" width="19" customWidth="1"/>
    <col min="11793" max="11793" width="13.44140625" customWidth="1"/>
    <col min="12033" max="12033" width="16" customWidth="1"/>
    <col min="12034" max="12035" width="9.44140625" customWidth="1"/>
    <col min="12036" max="12036" width="11.44140625" bestFit="1" customWidth="1"/>
    <col min="12037" max="12037" width="11.109375" customWidth="1"/>
    <col min="12038" max="12038" width="10.109375" customWidth="1"/>
    <col min="12039" max="12039" width="15.6640625" customWidth="1"/>
    <col min="12040" max="12040" width="11.6640625" customWidth="1"/>
    <col min="12041" max="12041" width="20" customWidth="1"/>
    <col min="12042" max="12042" width="15.88671875" customWidth="1"/>
    <col min="12043" max="12043" width="10.44140625" customWidth="1"/>
    <col min="12044" max="12044" width="11.88671875" customWidth="1"/>
    <col min="12045" max="12045" width="13.6640625" customWidth="1"/>
    <col min="12046" max="12046" width="13" customWidth="1"/>
    <col min="12047" max="12047" width="13.44140625" customWidth="1"/>
    <col min="12048" max="12048" width="19" customWidth="1"/>
    <col min="12049" max="12049" width="13.44140625" customWidth="1"/>
    <col min="12289" max="12289" width="16" customWidth="1"/>
    <col min="12290" max="12291" width="9.44140625" customWidth="1"/>
    <col min="12292" max="12292" width="11.44140625" bestFit="1" customWidth="1"/>
    <col min="12293" max="12293" width="11.109375" customWidth="1"/>
    <col min="12294" max="12294" width="10.109375" customWidth="1"/>
    <col min="12295" max="12295" width="15.6640625" customWidth="1"/>
    <col min="12296" max="12296" width="11.6640625" customWidth="1"/>
    <col min="12297" max="12297" width="20" customWidth="1"/>
    <col min="12298" max="12298" width="15.88671875" customWidth="1"/>
    <col min="12299" max="12299" width="10.44140625" customWidth="1"/>
    <col min="12300" max="12300" width="11.88671875" customWidth="1"/>
    <col min="12301" max="12301" width="13.6640625" customWidth="1"/>
    <col min="12302" max="12302" width="13" customWidth="1"/>
    <col min="12303" max="12303" width="13.44140625" customWidth="1"/>
    <col min="12304" max="12304" width="19" customWidth="1"/>
    <col min="12305" max="12305" width="13.44140625" customWidth="1"/>
    <col min="12545" max="12545" width="16" customWidth="1"/>
    <col min="12546" max="12547" width="9.44140625" customWidth="1"/>
    <col min="12548" max="12548" width="11.44140625" bestFit="1" customWidth="1"/>
    <col min="12549" max="12549" width="11.109375" customWidth="1"/>
    <col min="12550" max="12550" width="10.109375" customWidth="1"/>
    <col min="12551" max="12551" width="15.6640625" customWidth="1"/>
    <col min="12552" max="12552" width="11.6640625" customWidth="1"/>
    <col min="12553" max="12553" width="20" customWidth="1"/>
    <col min="12554" max="12554" width="15.88671875" customWidth="1"/>
    <col min="12555" max="12555" width="10.44140625" customWidth="1"/>
    <col min="12556" max="12556" width="11.88671875" customWidth="1"/>
    <col min="12557" max="12557" width="13.6640625" customWidth="1"/>
    <col min="12558" max="12558" width="13" customWidth="1"/>
    <col min="12559" max="12559" width="13.44140625" customWidth="1"/>
    <col min="12560" max="12560" width="19" customWidth="1"/>
    <col min="12561" max="12561" width="13.44140625" customWidth="1"/>
    <col min="12801" max="12801" width="16" customWidth="1"/>
    <col min="12802" max="12803" width="9.44140625" customWidth="1"/>
    <col min="12804" max="12804" width="11.44140625" bestFit="1" customWidth="1"/>
    <col min="12805" max="12805" width="11.109375" customWidth="1"/>
    <col min="12806" max="12806" width="10.109375" customWidth="1"/>
    <col min="12807" max="12807" width="15.6640625" customWidth="1"/>
    <col min="12808" max="12808" width="11.6640625" customWidth="1"/>
    <col min="12809" max="12809" width="20" customWidth="1"/>
    <col min="12810" max="12810" width="15.88671875" customWidth="1"/>
    <col min="12811" max="12811" width="10.44140625" customWidth="1"/>
    <col min="12812" max="12812" width="11.88671875" customWidth="1"/>
    <col min="12813" max="12813" width="13.6640625" customWidth="1"/>
    <col min="12814" max="12814" width="13" customWidth="1"/>
    <col min="12815" max="12815" width="13.44140625" customWidth="1"/>
    <col min="12816" max="12816" width="19" customWidth="1"/>
    <col min="12817" max="12817" width="13.44140625" customWidth="1"/>
    <col min="13057" max="13057" width="16" customWidth="1"/>
    <col min="13058" max="13059" width="9.44140625" customWidth="1"/>
    <col min="13060" max="13060" width="11.44140625" bestFit="1" customWidth="1"/>
    <col min="13061" max="13061" width="11.109375" customWidth="1"/>
    <col min="13062" max="13062" width="10.109375" customWidth="1"/>
    <col min="13063" max="13063" width="15.6640625" customWidth="1"/>
    <col min="13064" max="13064" width="11.6640625" customWidth="1"/>
    <col min="13065" max="13065" width="20" customWidth="1"/>
    <col min="13066" max="13066" width="15.88671875" customWidth="1"/>
    <col min="13067" max="13067" width="10.44140625" customWidth="1"/>
    <col min="13068" max="13068" width="11.88671875" customWidth="1"/>
    <col min="13069" max="13069" width="13.6640625" customWidth="1"/>
    <col min="13070" max="13070" width="13" customWidth="1"/>
    <col min="13071" max="13071" width="13.44140625" customWidth="1"/>
    <col min="13072" max="13072" width="19" customWidth="1"/>
    <col min="13073" max="13073" width="13.44140625" customWidth="1"/>
    <col min="13313" max="13313" width="16" customWidth="1"/>
    <col min="13314" max="13315" width="9.44140625" customWidth="1"/>
    <col min="13316" max="13316" width="11.44140625" bestFit="1" customWidth="1"/>
    <col min="13317" max="13317" width="11.109375" customWidth="1"/>
    <col min="13318" max="13318" width="10.109375" customWidth="1"/>
    <col min="13319" max="13319" width="15.6640625" customWidth="1"/>
    <col min="13320" max="13320" width="11.6640625" customWidth="1"/>
    <col min="13321" max="13321" width="20" customWidth="1"/>
    <col min="13322" max="13322" width="15.88671875" customWidth="1"/>
    <col min="13323" max="13323" width="10.44140625" customWidth="1"/>
    <col min="13324" max="13324" width="11.88671875" customWidth="1"/>
    <col min="13325" max="13325" width="13.6640625" customWidth="1"/>
    <col min="13326" max="13326" width="13" customWidth="1"/>
    <col min="13327" max="13327" width="13.44140625" customWidth="1"/>
    <col min="13328" max="13328" width="19" customWidth="1"/>
    <col min="13329" max="13329" width="13.44140625" customWidth="1"/>
    <col min="13569" max="13569" width="16" customWidth="1"/>
    <col min="13570" max="13571" width="9.44140625" customWidth="1"/>
    <col min="13572" max="13572" width="11.44140625" bestFit="1" customWidth="1"/>
    <col min="13573" max="13573" width="11.109375" customWidth="1"/>
    <col min="13574" max="13574" width="10.109375" customWidth="1"/>
    <col min="13575" max="13575" width="15.6640625" customWidth="1"/>
    <col min="13576" max="13576" width="11.6640625" customWidth="1"/>
    <col min="13577" max="13577" width="20" customWidth="1"/>
    <col min="13578" max="13578" width="15.88671875" customWidth="1"/>
    <col min="13579" max="13579" width="10.44140625" customWidth="1"/>
    <col min="13580" max="13580" width="11.88671875" customWidth="1"/>
    <col min="13581" max="13581" width="13.6640625" customWidth="1"/>
    <col min="13582" max="13582" width="13" customWidth="1"/>
    <col min="13583" max="13583" width="13.44140625" customWidth="1"/>
    <col min="13584" max="13584" width="19" customWidth="1"/>
    <col min="13585" max="13585" width="13.44140625" customWidth="1"/>
    <col min="13825" max="13825" width="16" customWidth="1"/>
    <col min="13826" max="13827" width="9.44140625" customWidth="1"/>
    <col min="13828" max="13828" width="11.44140625" bestFit="1" customWidth="1"/>
    <col min="13829" max="13829" width="11.109375" customWidth="1"/>
    <col min="13830" max="13830" width="10.109375" customWidth="1"/>
    <col min="13831" max="13831" width="15.6640625" customWidth="1"/>
    <col min="13832" max="13832" width="11.6640625" customWidth="1"/>
    <col min="13833" max="13833" width="20" customWidth="1"/>
    <col min="13834" max="13834" width="15.88671875" customWidth="1"/>
    <col min="13835" max="13835" width="10.44140625" customWidth="1"/>
    <col min="13836" max="13836" width="11.88671875" customWidth="1"/>
    <col min="13837" max="13837" width="13.6640625" customWidth="1"/>
    <col min="13838" max="13838" width="13" customWidth="1"/>
    <col min="13839" max="13839" width="13.44140625" customWidth="1"/>
    <col min="13840" max="13840" width="19" customWidth="1"/>
    <col min="13841" max="13841" width="13.44140625" customWidth="1"/>
    <col min="14081" max="14081" width="16" customWidth="1"/>
    <col min="14082" max="14083" width="9.44140625" customWidth="1"/>
    <col min="14084" max="14084" width="11.44140625" bestFit="1" customWidth="1"/>
    <col min="14085" max="14085" width="11.109375" customWidth="1"/>
    <col min="14086" max="14086" width="10.109375" customWidth="1"/>
    <col min="14087" max="14087" width="15.6640625" customWidth="1"/>
    <col min="14088" max="14088" width="11.6640625" customWidth="1"/>
    <col min="14089" max="14089" width="20" customWidth="1"/>
    <col min="14090" max="14090" width="15.88671875" customWidth="1"/>
    <col min="14091" max="14091" width="10.44140625" customWidth="1"/>
    <col min="14092" max="14092" width="11.88671875" customWidth="1"/>
    <col min="14093" max="14093" width="13.6640625" customWidth="1"/>
    <col min="14094" max="14094" width="13" customWidth="1"/>
    <col min="14095" max="14095" width="13.44140625" customWidth="1"/>
    <col min="14096" max="14096" width="19" customWidth="1"/>
    <col min="14097" max="14097" width="13.44140625" customWidth="1"/>
    <col min="14337" max="14337" width="16" customWidth="1"/>
    <col min="14338" max="14339" width="9.44140625" customWidth="1"/>
    <col min="14340" max="14340" width="11.44140625" bestFit="1" customWidth="1"/>
    <col min="14341" max="14341" width="11.109375" customWidth="1"/>
    <col min="14342" max="14342" width="10.109375" customWidth="1"/>
    <col min="14343" max="14343" width="15.6640625" customWidth="1"/>
    <col min="14344" max="14344" width="11.6640625" customWidth="1"/>
    <col min="14345" max="14345" width="20" customWidth="1"/>
    <col min="14346" max="14346" width="15.88671875" customWidth="1"/>
    <col min="14347" max="14347" width="10.44140625" customWidth="1"/>
    <col min="14348" max="14348" width="11.88671875" customWidth="1"/>
    <col min="14349" max="14349" width="13.6640625" customWidth="1"/>
    <col min="14350" max="14350" width="13" customWidth="1"/>
    <col min="14351" max="14351" width="13.44140625" customWidth="1"/>
    <col min="14352" max="14352" width="19" customWidth="1"/>
    <col min="14353" max="14353" width="13.44140625" customWidth="1"/>
    <col min="14593" max="14593" width="16" customWidth="1"/>
    <col min="14594" max="14595" width="9.44140625" customWidth="1"/>
    <col min="14596" max="14596" width="11.44140625" bestFit="1" customWidth="1"/>
    <col min="14597" max="14597" width="11.109375" customWidth="1"/>
    <col min="14598" max="14598" width="10.109375" customWidth="1"/>
    <col min="14599" max="14599" width="15.6640625" customWidth="1"/>
    <col min="14600" max="14600" width="11.6640625" customWidth="1"/>
    <col min="14601" max="14601" width="20" customWidth="1"/>
    <col min="14602" max="14602" width="15.88671875" customWidth="1"/>
    <col min="14603" max="14603" width="10.44140625" customWidth="1"/>
    <col min="14604" max="14604" width="11.88671875" customWidth="1"/>
    <col min="14605" max="14605" width="13.6640625" customWidth="1"/>
    <col min="14606" max="14606" width="13" customWidth="1"/>
    <col min="14607" max="14607" width="13.44140625" customWidth="1"/>
    <col min="14608" max="14608" width="19" customWidth="1"/>
    <col min="14609" max="14609" width="13.44140625" customWidth="1"/>
    <col min="14849" max="14849" width="16" customWidth="1"/>
    <col min="14850" max="14851" width="9.44140625" customWidth="1"/>
    <col min="14852" max="14852" width="11.44140625" bestFit="1" customWidth="1"/>
    <col min="14853" max="14853" width="11.109375" customWidth="1"/>
    <col min="14854" max="14854" width="10.109375" customWidth="1"/>
    <col min="14855" max="14855" width="15.6640625" customWidth="1"/>
    <col min="14856" max="14856" width="11.6640625" customWidth="1"/>
    <col min="14857" max="14857" width="20" customWidth="1"/>
    <col min="14858" max="14858" width="15.88671875" customWidth="1"/>
    <col min="14859" max="14859" width="10.44140625" customWidth="1"/>
    <col min="14860" max="14860" width="11.88671875" customWidth="1"/>
    <col min="14861" max="14861" width="13.6640625" customWidth="1"/>
    <col min="14862" max="14862" width="13" customWidth="1"/>
    <col min="14863" max="14863" width="13.44140625" customWidth="1"/>
    <col min="14864" max="14864" width="19" customWidth="1"/>
    <col min="14865" max="14865" width="13.44140625" customWidth="1"/>
    <col min="15105" max="15105" width="16" customWidth="1"/>
    <col min="15106" max="15107" width="9.44140625" customWidth="1"/>
    <col min="15108" max="15108" width="11.44140625" bestFit="1" customWidth="1"/>
    <col min="15109" max="15109" width="11.109375" customWidth="1"/>
    <col min="15110" max="15110" width="10.109375" customWidth="1"/>
    <col min="15111" max="15111" width="15.6640625" customWidth="1"/>
    <col min="15112" max="15112" width="11.6640625" customWidth="1"/>
    <col min="15113" max="15113" width="20" customWidth="1"/>
    <col min="15114" max="15114" width="15.88671875" customWidth="1"/>
    <col min="15115" max="15115" width="10.44140625" customWidth="1"/>
    <col min="15116" max="15116" width="11.88671875" customWidth="1"/>
    <col min="15117" max="15117" width="13.6640625" customWidth="1"/>
    <col min="15118" max="15118" width="13" customWidth="1"/>
    <col min="15119" max="15119" width="13.44140625" customWidth="1"/>
    <col min="15120" max="15120" width="19" customWidth="1"/>
    <col min="15121" max="15121" width="13.44140625" customWidth="1"/>
    <col min="15361" max="15361" width="16" customWidth="1"/>
    <col min="15362" max="15363" width="9.44140625" customWidth="1"/>
    <col min="15364" max="15364" width="11.44140625" bestFit="1" customWidth="1"/>
    <col min="15365" max="15365" width="11.109375" customWidth="1"/>
    <col min="15366" max="15366" width="10.109375" customWidth="1"/>
    <col min="15367" max="15367" width="15.6640625" customWidth="1"/>
    <col min="15368" max="15368" width="11.6640625" customWidth="1"/>
    <col min="15369" max="15369" width="20" customWidth="1"/>
    <col min="15370" max="15370" width="15.88671875" customWidth="1"/>
    <col min="15371" max="15371" width="10.44140625" customWidth="1"/>
    <col min="15372" max="15372" width="11.88671875" customWidth="1"/>
    <col min="15373" max="15373" width="13.6640625" customWidth="1"/>
    <col min="15374" max="15374" width="13" customWidth="1"/>
    <col min="15375" max="15375" width="13.44140625" customWidth="1"/>
    <col min="15376" max="15376" width="19" customWidth="1"/>
    <col min="15377" max="15377" width="13.44140625" customWidth="1"/>
    <col min="15617" max="15617" width="16" customWidth="1"/>
    <col min="15618" max="15619" width="9.44140625" customWidth="1"/>
    <col min="15620" max="15620" width="11.44140625" bestFit="1" customWidth="1"/>
    <col min="15621" max="15621" width="11.109375" customWidth="1"/>
    <col min="15622" max="15622" width="10.109375" customWidth="1"/>
    <col min="15623" max="15623" width="15.6640625" customWidth="1"/>
    <col min="15624" max="15624" width="11.6640625" customWidth="1"/>
    <col min="15625" max="15625" width="20" customWidth="1"/>
    <col min="15626" max="15626" width="15.88671875" customWidth="1"/>
    <col min="15627" max="15627" width="10.44140625" customWidth="1"/>
    <col min="15628" max="15628" width="11.88671875" customWidth="1"/>
    <col min="15629" max="15629" width="13.6640625" customWidth="1"/>
    <col min="15630" max="15630" width="13" customWidth="1"/>
    <col min="15631" max="15631" width="13.44140625" customWidth="1"/>
    <col min="15632" max="15632" width="19" customWidth="1"/>
    <col min="15633" max="15633" width="13.44140625" customWidth="1"/>
    <col min="15873" max="15873" width="16" customWidth="1"/>
    <col min="15874" max="15875" width="9.44140625" customWidth="1"/>
    <col min="15876" max="15876" width="11.44140625" bestFit="1" customWidth="1"/>
    <col min="15877" max="15877" width="11.109375" customWidth="1"/>
    <col min="15878" max="15878" width="10.109375" customWidth="1"/>
    <col min="15879" max="15879" width="15.6640625" customWidth="1"/>
    <col min="15880" max="15880" width="11.6640625" customWidth="1"/>
    <col min="15881" max="15881" width="20" customWidth="1"/>
    <col min="15882" max="15882" width="15.88671875" customWidth="1"/>
    <col min="15883" max="15883" width="10.44140625" customWidth="1"/>
    <col min="15884" max="15884" width="11.88671875" customWidth="1"/>
    <col min="15885" max="15885" width="13.6640625" customWidth="1"/>
    <col min="15886" max="15886" width="13" customWidth="1"/>
    <col min="15887" max="15887" width="13.44140625" customWidth="1"/>
    <col min="15888" max="15888" width="19" customWidth="1"/>
    <col min="15889" max="15889" width="13.44140625" customWidth="1"/>
    <col min="16129" max="16129" width="16" customWidth="1"/>
    <col min="16130" max="16131" width="9.44140625" customWidth="1"/>
    <col min="16132" max="16132" width="11.44140625" bestFit="1" customWidth="1"/>
    <col min="16133" max="16133" width="11.109375" customWidth="1"/>
    <col min="16134" max="16134" width="10.109375" customWidth="1"/>
    <col min="16135" max="16135" width="15.6640625" customWidth="1"/>
    <col min="16136" max="16136" width="11.6640625" customWidth="1"/>
    <col min="16137" max="16137" width="20" customWidth="1"/>
    <col min="16138" max="16138" width="15.88671875" customWidth="1"/>
    <col min="16139" max="16139" width="10.44140625" customWidth="1"/>
    <col min="16140" max="16140" width="11.88671875" customWidth="1"/>
    <col min="16141" max="16141" width="13.6640625" customWidth="1"/>
    <col min="16142" max="16142" width="13" customWidth="1"/>
    <col min="16143" max="16143" width="13.44140625" customWidth="1"/>
    <col min="16144" max="16144" width="19" customWidth="1"/>
    <col min="16145" max="16145" width="13.44140625" customWidth="1"/>
  </cols>
  <sheetData>
    <row r="1" spans="1:20" ht="16.2" customHeight="1" x14ac:dyDescent="0.3">
      <c r="A1" s="192" t="s">
        <v>129</v>
      </c>
      <c r="B1" s="193"/>
      <c r="C1" s="193"/>
      <c r="D1" s="193"/>
      <c r="E1" s="193"/>
      <c r="F1" s="194"/>
      <c r="G1" s="73" t="s">
        <v>5</v>
      </c>
      <c r="H1" s="147">
        <f>VLOOKUP(D40,Displacement!A5:I38,7)</f>
        <v>5.1319999999999997</v>
      </c>
      <c r="I1" s="73" t="s">
        <v>6</v>
      </c>
      <c r="J1" s="139">
        <f>VLOOKUP(D40,Displacement!A5:J50,4)</f>
        <v>5.62</v>
      </c>
      <c r="L1" s="81" t="s">
        <v>7</v>
      </c>
      <c r="M1" s="82" t="s">
        <v>8</v>
      </c>
      <c r="N1" s="81" t="s">
        <v>9</v>
      </c>
      <c r="O1" s="82" t="s">
        <v>10</v>
      </c>
      <c r="P1" s="82" t="s">
        <v>11</v>
      </c>
      <c r="R1" s="8"/>
      <c r="S1" s="9">
        <v>0.2</v>
      </c>
      <c r="T1" s="8"/>
    </row>
    <row r="2" spans="1:20" ht="14.4" customHeight="1" x14ac:dyDescent="0.3">
      <c r="A2" s="195"/>
      <c r="B2" s="196"/>
      <c r="C2" s="196"/>
      <c r="D2" s="196"/>
      <c r="E2" s="196"/>
      <c r="F2" s="197"/>
      <c r="G2" s="74" t="s">
        <v>12</v>
      </c>
      <c r="H2" s="148">
        <f>SUM(G40/D40)</f>
        <v>4.3831412806746881</v>
      </c>
      <c r="I2" s="74" t="s">
        <v>13</v>
      </c>
      <c r="J2" s="140">
        <f>VLOOKUP(D40,Displacement!A5:J38,3)</f>
        <v>2.58</v>
      </c>
      <c r="L2" s="88">
        <v>0</v>
      </c>
      <c r="M2" s="88">
        <v>0</v>
      </c>
      <c r="N2" s="89">
        <v>0</v>
      </c>
      <c r="O2" s="90">
        <v>0</v>
      </c>
      <c r="P2" s="91">
        <v>0</v>
      </c>
      <c r="R2" s="8"/>
      <c r="S2" s="9">
        <v>0.4</v>
      </c>
      <c r="T2" s="8"/>
    </row>
    <row r="3" spans="1:20" x14ac:dyDescent="0.3">
      <c r="A3" s="201" t="s">
        <v>14</v>
      </c>
      <c r="B3" s="181"/>
      <c r="C3" s="182"/>
      <c r="D3" s="177" t="s">
        <v>141</v>
      </c>
      <c r="E3" s="178"/>
      <c r="F3" s="179"/>
      <c r="G3" s="74" t="s">
        <v>15</v>
      </c>
      <c r="H3" s="148">
        <f>H2+H4</f>
        <v>4.605811664856339</v>
      </c>
      <c r="I3" s="74" t="s">
        <v>16</v>
      </c>
      <c r="J3" s="141">
        <f>SUM(H8)*D40/(J1*100)</f>
        <v>-0.74013211921708255</v>
      </c>
      <c r="L3" s="91">
        <f>VLOOKUP(D40,'KN CC'!B3:I38,3)</f>
        <v>1.06</v>
      </c>
      <c r="M3" s="88">
        <v>10</v>
      </c>
      <c r="N3" s="92">
        <f>SIN(10*PI()/180)</f>
        <v>0.17364817766693033</v>
      </c>
      <c r="O3" s="91">
        <f>SUM(H2+H4)*N3</f>
        <v>0.7997908022793937</v>
      </c>
      <c r="P3" s="91">
        <f>L3-O3</f>
        <v>0.26020919772060636</v>
      </c>
      <c r="R3" s="8"/>
      <c r="S3" s="9">
        <v>0.6</v>
      </c>
      <c r="T3" s="8"/>
    </row>
    <row r="4" spans="1:20" ht="17.399999999999999" x14ac:dyDescent="0.3">
      <c r="A4" s="201" t="s">
        <v>17</v>
      </c>
      <c r="B4" s="181"/>
      <c r="C4" s="182"/>
      <c r="D4" s="198">
        <f ca="1">TODAY()</f>
        <v>45766</v>
      </c>
      <c r="E4" s="199"/>
      <c r="F4" s="200"/>
      <c r="G4" s="74" t="s">
        <v>18</v>
      </c>
      <c r="H4" s="148">
        <f>(J38/D40)</f>
        <v>0.22267038418165092</v>
      </c>
      <c r="I4" s="74" t="s">
        <v>19</v>
      </c>
      <c r="J4" s="142">
        <f>VLOOKUP(D40,Displacement!A5:J38,2)</f>
        <v>3.5</v>
      </c>
      <c r="L4" s="91">
        <f>VLOOKUP(D40,'KN CC'!B3:I39,4)</f>
        <v>1.5409999999999999</v>
      </c>
      <c r="M4" s="88">
        <v>20</v>
      </c>
      <c r="N4" s="92">
        <f>SIN(20*PI()/180)</f>
        <v>0.34202014332566871</v>
      </c>
      <c r="O4" s="91">
        <f>SUM(H2+H4)*N4</f>
        <v>1.5752803657452019</v>
      </c>
      <c r="P4" s="91">
        <f t="shared" ref="P4:P8" si="0">L4-O4</f>
        <v>-3.4280365745201991E-2</v>
      </c>
      <c r="R4" s="8"/>
      <c r="S4" s="9">
        <v>0.8</v>
      </c>
      <c r="T4" s="8"/>
    </row>
    <row r="5" spans="1:20" x14ac:dyDescent="0.3">
      <c r="A5" s="201" t="s">
        <v>20</v>
      </c>
      <c r="B5" s="181"/>
      <c r="C5" s="182"/>
      <c r="D5" s="177">
        <v>9</v>
      </c>
      <c r="E5" s="178"/>
      <c r="F5" s="179"/>
      <c r="G5" s="74" t="s">
        <v>21</v>
      </c>
      <c r="H5" s="148">
        <f>H1-H3</f>
        <v>0.5261883351436607</v>
      </c>
      <c r="I5" s="74" t="s">
        <v>22</v>
      </c>
      <c r="J5" s="141">
        <f>VLOOKUP(D40,Displacement!A5:J38,6)</f>
        <v>12.148999999999999</v>
      </c>
      <c r="L5" s="91">
        <f>VLOOKUP(D40,'KN CC'!B3:I40,5)</f>
        <v>1.964</v>
      </c>
      <c r="M5" s="88">
        <v>30</v>
      </c>
      <c r="N5" s="92">
        <f>SIN(30*PI()/180)</f>
        <v>0.49999999999999994</v>
      </c>
      <c r="O5" s="91">
        <f>SUM(H2+H4)*N5</f>
        <v>2.302905832428169</v>
      </c>
      <c r="P5" s="91">
        <f>L5-O5</f>
        <v>-0.33890583242816907</v>
      </c>
      <c r="R5" s="8"/>
      <c r="S5" s="9">
        <v>1</v>
      </c>
      <c r="T5" s="8"/>
    </row>
    <row r="6" spans="1:20" ht="17.399999999999999" x14ac:dyDescent="0.3">
      <c r="A6" s="201" t="s">
        <v>23</v>
      </c>
      <c r="B6" s="181"/>
      <c r="C6" s="182"/>
      <c r="D6" s="180" t="s">
        <v>24</v>
      </c>
      <c r="E6" s="181"/>
      <c r="F6" s="182"/>
      <c r="G6" s="74" t="s">
        <v>25</v>
      </c>
      <c r="H6" s="148">
        <f>I40/D40</f>
        <v>15.053439901135318</v>
      </c>
      <c r="I6" s="74" t="s">
        <v>127</v>
      </c>
      <c r="J6" s="142">
        <f>SUM(J4+(28.59-J5)*(J3/28.59))</f>
        <v>3.0743787278052448</v>
      </c>
      <c r="L6" s="91">
        <f>VLOOKUP(D40,'KN CC'!B3:I41,6)</f>
        <v>2.3239999999999998</v>
      </c>
      <c r="M6" s="88">
        <v>40</v>
      </c>
      <c r="N6" s="92">
        <f>SIN(40*PI()/180)</f>
        <v>0.64278760968653925</v>
      </c>
      <c r="O6" s="91">
        <f>SUM(H2+H4)*N6</f>
        <v>2.9605586707193861</v>
      </c>
      <c r="P6" s="91">
        <f t="shared" si="0"/>
        <v>-0.63655867071938621</v>
      </c>
      <c r="Q6" s="5"/>
      <c r="R6" s="8"/>
      <c r="S6" s="9">
        <v>1.2</v>
      </c>
      <c r="T6" s="8"/>
    </row>
    <row r="7" spans="1:20" ht="17.399999999999999" x14ac:dyDescent="0.3">
      <c r="A7" s="202"/>
      <c r="B7" s="184"/>
      <c r="C7" s="185"/>
      <c r="D7" s="183"/>
      <c r="E7" s="184"/>
      <c r="F7" s="185"/>
      <c r="G7" s="74" t="s">
        <v>26</v>
      </c>
      <c r="H7" s="149">
        <f>VLOOKUP(D40,Displacement!A5:J38,5)</f>
        <v>14.334</v>
      </c>
      <c r="I7" s="74" t="s">
        <v>128</v>
      </c>
      <c r="J7" s="142">
        <f>SUM(J4-(J5*J3/28.59))</f>
        <v>3.8145108470223272</v>
      </c>
      <c r="L7" s="91">
        <f>VLOOKUP(D40,'KN CC'!B3:I42,8)</f>
        <v>3.1379999999999999</v>
      </c>
      <c r="M7" s="88">
        <v>50</v>
      </c>
      <c r="N7" s="92">
        <f>SIN(50*PI()/180)</f>
        <v>0.76604444311897801</v>
      </c>
      <c r="O7" s="91">
        <f>SUM(H2+H4)*N7</f>
        <v>3.528256431915767</v>
      </c>
      <c r="P7" s="91">
        <f t="shared" si="0"/>
        <v>-0.39025643191576709</v>
      </c>
      <c r="Q7" s="5"/>
      <c r="R7" s="8"/>
      <c r="S7" s="9">
        <v>1.4</v>
      </c>
      <c r="T7" s="8"/>
    </row>
    <row r="8" spans="1:20" ht="15.6" customHeight="1" x14ac:dyDescent="0.3">
      <c r="A8" s="203"/>
      <c r="B8" s="187"/>
      <c r="C8" s="188"/>
      <c r="D8" s="186"/>
      <c r="E8" s="187"/>
      <c r="F8" s="188"/>
      <c r="G8" s="74" t="s">
        <v>27</v>
      </c>
      <c r="H8" s="148">
        <f>H7-H6</f>
        <v>-0.71943990113531875</v>
      </c>
      <c r="I8" s="74" t="s">
        <v>28</v>
      </c>
      <c r="J8" s="141">
        <v>1.5449999999999999</v>
      </c>
      <c r="L8" s="91">
        <f>VLOOKUP(D40,'KN CC'!B3:I43,7)</f>
        <v>2.6360000000000001</v>
      </c>
      <c r="M8" s="88">
        <v>60</v>
      </c>
      <c r="N8" s="92">
        <f>SIN(60*PI()/180)</f>
        <v>0.8660254037844386</v>
      </c>
      <c r="O8" s="91">
        <f>SUM(H2+H4)*N8</f>
        <v>3.9887499068122882</v>
      </c>
      <c r="P8" s="91">
        <f t="shared" si="0"/>
        <v>-1.3527499068122881</v>
      </c>
      <c r="R8" s="8"/>
      <c r="S8" s="9">
        <v>1.6</v>
      </c>
      <c r="T8" s="8"/>
    </row>
    <row r="9" spans="1:20" ht="15.6" customHeight="1" x14ac:dyDescent="0.3">
      <c r="A9" s="204"/>
      <c r="B9" s="190"/>
      <c r="C9" s="191"/>
      <c r="D9" s="189"/>
      <c r="E9" s="190"/>
      <c r="F9" s="191"/>
      <c r="G9" s="74" t="s">
        <v>29</v>
      </c>
      <c r="H9" s="150">
        <f>SUM(H8*D40)</f>
        <v>-415.9542510000004</v>
      </c>
      <c r="I9" s="75" t="s">
        <v>30</v>
      </c>
      <c r="J9" s="141">
        <f>0.373+0.023*(12.19/29.3)-0.043*(58.67/100)</f>
        <v>0.35734084197952221</v>
      </c>
      <c r="L9" s="8"/>
      <c r="M9" s="8"/>
      <c r="N9" s="8"/>
      <c r="O9" s="8"/>
      <c r="P9" s="8"/>
      <c r="Q9" s="8"/>
      <c r="R9" s="8"/>
      <c r="S9" s="9">
        <v>1.8</v>
      </c>
      <c r="T9" s="8"/>
    </row>
    <row r="10" spans="1:20" ht="18" x14ac:dyDescent="0.35">
      <c r="A10" s="205" t="s">
        <v>31</v>
      </c>
      <c r="B10" s="206"/>
      <c r="C10" s="207"/>
      <c r="D10" s="219" t="s">
        <v>32</v>
      </c>
      <c r="E10" s="206"/>
      <c r="F10" s="207"/>
      <c r="G10" s="74" t="s">
        <v>33</v>
      </c>
      <c r="H10" s="150">
        <f>2*(J9*16.6)/J8</f>
        <v>7.6787805525696688</v>
      </c>
      <c r="I10" s="10" t="s">
        <v>34</v>
      </c>
      <c r="J10" s="143">
        <f>H1-J7</f>
        <v>1.3174891529776724</v>
      </c>
      <c r="L10" s="8"/>
      <c r="M10" s="8"/>
      <c r="N10" s="8"/>
      <c r="O10" s="8"/>
      <c r="P10" s="8"/>
      <c r="Q10" s="8"/>
      <c r="R10" s="8"/>
      <c r="S10" s="9">
        <v>2</v>
      </c>
      <c r="T10" s="8"/>
    </row>
    <row r="11" spans="1:20" ht="30" customHeight="1" x14ac:dyDescent="0.35">
      <c r="A11" s="220"/>
      <c r="B11" s="221"/>
      <c r="C11" s="221"/>
      <c r="D11" s="221"/>
      <c r="E11" s="221"/>
      <c r="F11" s="221"/>
      <c r="G11" s="221"/>
      <c r="H11" s="222"/>
      <c r="I11" s="10" t="s">
        <v>35</v>
      </c>
      <c r="J11" s="154">
        <f>J10-H4</f>
        <v>1.0948187687960216</v>
      </c>
      <c r="R11" s="8"/>
      <c r="S11" s="9">
        <v>2.2000000000000002</v>
      </c>
      <c r="T11" s="8"/>
    </row>
    <row r="12" spans="1:20" ht="30" customHeight="1" x14ac:dyDescent="0.3">
      <c r="A12" s="216">
        <f>D5</f>
        <v>9</v>
      </c>
      <c r="B12" s="217"/>
      <c r="C12" s="217"/>
      <c r="D12" s="217"/>
      <c r="E12" s="217"/>
      <c r="F12" s="217"/>
      <c r="G12" s="217"/>
      <c r="H12" s="217"/>
      <c r="I12" s="217"/>
      <c r="J12" s="218"/>
      <c r="R12" s="8"/>
      <c r="S12" s="9"/>
      <c r="T12" s="8"/>
    </row>
    <row r="13" spans="1:20" x14ac:dyDescent="0.3">
      <c r="A13" s="223" t="s">
        <v>36</v>
      </c>
      <c r="B13" s="127" t="s">
        <v>37</v>
      </c>
      <c r="C13" s="225" t="s">
        <v>54</v>
      </c>
      <c r="D13" s="77" t="s">
        <v>38</v>
      </c>
      <c r="E13" s="208" t="s">
        <v>44</v>
      </c>
      <c r="F13" s="77" t="s">
        <v>39</v>
      </c>
      <c r="G13" s="77" t="s">
        <v>40</v>
      </c>
      <c r="H13" s="151" t="s">
        <v>25</v>
      </c>
      <c r="I13" s="78" t="s">
        <v>41</v>
      </c>
      <c r="J13" s="144" t="s">
        <v>42</v>
      </c>
      <c r="K13" s="6"/>
      <c r="R13" s="8"/>
      <c r="S13" s="9">
        <v>2.4</v>
      </c>
      <c r="T13" s="8"/>
    </row>
    <row r="14" spans="1:20" x14ac:dyDescent="0.3">
      <c r="A14" s="224"/>
      <c r="B14" s="128" t="s">
        <v>38</v>
      </c>
      <c r="C14" s="226"/>
      <c r="D14" s="79" t="s">
        <v>43</v>
      </c>
      <c r="E14" s="209"/>
      <c r="F14" s="79" t="s">
        <v>45</v>
      </c>
      <c r="G14" s="79" t="s">
        <v>46</v>
      </c>
      <c r="H14" s="152" t="s">
        <v>45</v>
      </c>
      <c r="I14" s="80" t="s">
        <v>45</v>
      </c>
      <c r="J14" s="145" t="s">
        <v>47</v>
      </c>
      <c r="K14" s="6"/>
      <c r="L14" s="6"/>
      <c r="M14" s="7"/>
    </row>
    <row r="15" spans="1:20" x14ac:dyDescent="0.3">
      <c r="A15" s="134" t="s">
        <v>48</v>
      </c>
      <c r="B15" s="129">
        <v>0</v>
      </c>
      <c r="C15" s="210" t="s">
        <v>126</v>
      </c>
      <c r="D15" s="16">
        <v>0</v>
      </c>
      <c r="E15" s="72"/>
      <c r="F15" s="11">
        <v>0</v>
      </c>
      <c r="G15" s="93">
        <f>SUM(D15*F15)</f>
        <v>0</v>
      </c>
      <c r="H15" s="153">
        <v>0</v>
      </c>
      <c r="I15" s="93">
        <f>SUM(D15*H15)</f>
        <v>0</v>
      </c>
      <c r="J15" s="213" t="s">
        <v>126</v>
      </c>
      <c r="K15" s="6"/>
      <c r="L15" s="6"/>
      <c r="M15" s="7"/>
    </row>
    <row r="16" spans="1:20" x14ac:dyDescent="0.3">
      <c r="A16" s="134" t="s">
        <v>49</v>
      </c>
      <c r="B16" s="129"/>
      <c r="C16" s="211"/>
      <c r="D16" s="16"/>
      <c r="E16" s="72"/>
      <c r="F16" s="11"/>
      <c r="G16" s="93">
        <f t="shared" ref="G16:G37" si="1">SUM(D16*F16)</f>
        <v>0</v>
      </c>
      <c r="H16" s="153"/>
      <c r="I16" s="93">
        <f t="shared" ref="I16:I34" si="2">SUM(D16*H16)</f>
        <v>0</v>
      </c>
      <c r="J16" s="214"/>
      <c r="K16" s="6"/>
      <c r="L16" s="6"/>
      <c r="M16" s="7"/>
    </row>
    <row r="17" spans="1:20" x14ac:dyDescent="0.3">
      <c r="A17" s="134" t="s">
        <v>140</v>
      </c>
      <c r="B17" s="129"/>
      <c r="C17" s="212"/>
      <c r="D17" s="16">
        <v>0</v>
      </c>
      <c r="E17" s="72"/>
      <c r="F17" s="11"/>
      <c r="G17" s="93"/>
      <c r="H17" s="153"/>
      <c r="I17" s="93"/>
      <c r="J17" s="215"/>
      <c r="K17" s="6"/>
      <c r="L17" s="6"/>
      <c r="M17" s="7"/>
    </row>
    <row r="18" spans="1:20" s="126" customFormat="1" ht="16.2" x14ac:dyDescent="0.3">
      <c r="A18" s="155" t="s">
        <v>143</v>
      </c>
      <c r="B18" s="159">
        <v>9.92</v>
      </c>
      <c r="C18" s="13">
        <v>3.1</v>
      </c>
      <c r="D18" s="123">
        <f>E18*1</f>
        <v>0.12</v>
      </c>
      <c r="E18" s="124">
        <f>VLOOKUP(C18,'FWB P 1'!$A$4:$J$84,2)</f>
        <v>0.12</v>
      </c>
      <c r="F18" s="124">
        <f>VLOOKUP($C$18,'FWB P 1'!$A$4:$G$84,3)</f>
        <v>3.07</v>
      </c>
      <c r="G18" s="93">
        <f t="shared" si="1"/>
        <v>0.36839999999999995</v>
      </c>
      <c r="H18" s="124">
        <f>VLOOKUP($C$18,'FWB P 1'!$A$4:$J$84,7)</f>
        <v>3.07</v>
      </c>
      <c r="I18" s="138">
        <f t="shared" si="2"/>
        <v>0.36839999999999995</v>
      </c>
      <c r="J18" s="124">
        <f>VLOOKUP($C$18,'FWB P 1'!$A$4:$G$45,6)</f>
        <v>0.33</v>
      </c>
      <c r="K18" s="6"/>
      <c r="L18" s="6"/>
      <c r="M18" s="125"/>
      <c r="S18"/>
      <c r="T18"/>
    </row>
    <row r="19" spans="1:20" ht="16.2" x14ac:dyDescent="0.3">
      <c r="A19" s="155" t="s">
        <v>144</v>
      </c>
      <c r="B19" s="159">
        <v>9.92</v>
      </c>
      <c r="C19" s="13">
        <v>3.1</v>
      </c>
      <c r="D19" s="123">
        <f>E19*1</f>
        <v>0.91</v>
      </c>
      <c r="E19" s="124">
        <f>VLOOKUP(C19,'FWB S 2'!$A$6:F$100,2)</f>
        <v>0.91</v>
      </c>
      <c r="F19" s="124">
        <f>VLOOKUP($C$19,'FWB S 2'!$A$6:G$100,3)</f>
        <v>3.1070000000000002</v>
      </c>
      <c r="G19" s="93">
        <f t="shared" si="1"/>
        <v>2.8273700000000002</v>
      </c>
      <c r="H19" s="124">
        <f>VLOOKUP($C$19,'FWB S 2'!$A$6:I$100,7)</f>
        <v>37.680999999999997</v>
      </c>
      <c r="I19" s="93">
        <f t="shared" si="2"/>
        <v>34.289709999999999</v>
      </c>
      <c r="J19" s="124">
        <f>VLOOKUP($C$19,'FWB S 2'!$A$6:K$100,6)</f>
        <v>8.35</v>
      </c>
      <c r="K19" s="6"/>
      <c r="L19" s="6"/>
      <c r="M19" s="7"/>
    </row>
    <row r="20" spans="1:20" ht="16.2" x14ac:dyDescent="0.3">
      <c r="A20" s="155" t="s">
        <v>145</v>
      </c>
      <c r="B20" s="159">
        <v>30.2</v>
      </c>
      <c r="C20" s="13">
        <v>4.6399999999999997</v>
      </c>
      <c r="D20" s="123">
        <f t="shared" ref="D20" si="3">E20*0.86</f>
        <v>25.9634</v>
      </c>
      <c r="E20" s="124">
        <f>VLOOKUP(C20,'FOT C 3'!$A$6:F$100,2)</f>
        <v>30.19</v>
      </c>
      <c r="F20" s="124">
        <f>VLOOKUP($C$20,'FOT C 3'!$A$6:G$80,3)</f>
        <v>3.2509999999999999</v>
      </c>
      <c r="G20" s="93">
        <f t="shared" ref="G20" si="4">SUM(D20*F20)</f>
        <v>84.407013399999997</v>
      </c>
      <c r="H20" s="124">
        <f>VLOOKUP($C$20,'FWB S 2'!$A$6:I$100,7)</f>
        <v>5.0339999999999998</v>
      </c>
      <c r="I20" s="93">
        <f t="shared" ref="I20" si="5">SUM(D20*H20)</f>
        <v>130.6997556</v>
      </c>
      <c r="J20" s="124">
        <f>VLOOKUP($C$19,'FOT C 3'!$A$6:K$100,6)</f>
        <v>10.48</v>
      </c>
      <c r="K20" s="6"/>
      <c r="L20" s="6"/>
      <c r="M20" s="7"/>
    </row>
    <row r="21" spans="1:20" ht="16.2" x14ac:dyDescent="0.3">
      <c r="A21" s="155" t="s">
        <v>146</v>
      </c>
      <c r="B21" s="159">
        <v>31.48</v>
      </c>
      <c r="C21" s="13">
        <v>4.6399999999999997</v>
      </c>
      <c r="D21" s="123">
        <f t="shared" ref="D21:D26" si="6">E21*0.86</f>
        <v>27.382400000000001</v>
      </c>
      <c r="E21" s="124">
        <f>VLOOKUP($C21,'FOT P 4'!$A$6:$F$100,2)</f>
        <v>31.84</v>
      </c>
      <c r="F21" s="124">
        <f>VLOOKUP($C21,'FOT P 4'!$A$6:$F$100,3)</f>
        <v>3.4569999999999999</v>
      </c>
      <c r="G21" s="93">
        <f t="shared" si="1"/>
        <v>94.660956799999994</v>
      </c>
      <c r="H21" s="124">
        <f>VLOOKUP($C$20,'FOT P 4'!$A$6:I$100,7)</f>
        <v>3.6</v>
      </c>
      <c r="I21" s="93">
        <f t="shared" ref="I21:I22" si="7">SUM(D21*H21)</f>
        <v>98.576639999999998</v>
      </c>
      <c r="J21" s="124">
        <f>VLOOKUP($C$19,'FOT C 3'!$A$6:K$100,6)</f>
        <v>10.48</v>
      </c>
      <c r="K21" s="6"/>
      <c r="L21" s="6"/>
      <c r="M21" s="7"/>
    </row>
    <row r="22" spans="1:20" ht="16.2" x14ac:dyDescent="0.3">
      <c r="A22" s="155" t="s">
        <v>148</v>
      </c>
      <c r="B22" s="159">
        <v>31.48</v>
      </c>
      <c r="C22" s="13">
        <v>4.6399999999999997</v>
      </c>
      <c r="D22" s="123">
        <f t="shared" si="6"/>
        <v>27.382400000000001</v>
      </c>
      <c r="E22" s="124">
        <f>VLOOKUP(C22,'FOT S 5'!$A$6:F$100,2)</f>
        <v>31.84</v>
      </c>
      <c r="F22" s="124">
        <f>VLOOKUP(C22,'FOT S 5'!$A$6:G$100,3)</f>
        <v>3.4569999999999999</v>
      </c>
      <c r="G22" s="93">
        <f t="shared" si="1"/>
        <v>94.660956799999994</v>
      </c>
      <c r="H22" s="124">
        <f>VLOOKUP($C$20,'FWB S 2'!$A$6:I$100,7)</f>
        <v>5.0339999999999998</v>
      </c>
      <c r="I22" s="93">
        <f t="shared" si="7"/>
        <v>137.84300160000001</v>
      </c>
      <c r="J22" s="124">
        <f>VLOOKUP($C$19,'FOT C 3'!$A$6:K$100,6)</f>
        <v>10.48</v>
      </c>
      <c r="K22" s="6"/>
      <c r="L22" s="6"/>
      <c r="M22" s="7"/>
    </row>
    <row r="23" spans="1:20" ht="16.2" x14ac:dyDescent="0.3">
      <c r="A23" s="155" t="s">
        <v>147</v>
      </c>
      <c r="B23" s="159">
        <v>7.7</v>
      </c>
      <c r="C23" s="13">
        <v>4.4809999999999999</v>
      </c>
      <c r="D23" s="123">
        <f t="shared" si="6"/>
        <v>6.6219999999999999</v>
      </c>
      <c r="E23" s="124">
        <f>VLOOKUP(C23,'FOST C 6'!$A$6:F$100,2)</f>
        <v>7.7</v>
      </c>
      <c r="F23" s="124">
        <f>VLOOKUP(C23,'FOST C 6'!$A$6:G$100,3)</f>
        <v>3.681</v>
      </c>
      <c r="G23" s="93">
        <f t="shared" si="1"/>
        <v>24.375582000000001</v>
      </c>
      <c r="H23" s="124">
        <f>VLOOKUP(C23,'FOST C 6'!$A$6:I$100,7)</f>
        <v>3.786</v>
      </c>
      <c r="I23" s="93">
        <f t="shared" si="2"/>
        <v>25.070892000000001</v>
      </c>
      <c r="J23" s="124">
        <f>VLOOKUP(C23,'FOST C 6'!$A$6:K$100,6)</f>
        <v>0.8</v>
      </c>
      <c r="K23" s="6"/>
      <c r="L23" s="6"/>
      <c r="M23" s="7"/>
    </row>
    <row r="24" spans="1:20" ht="16.2" x14ac:dyDescent="0.3">
      <c r="A24" s="155" t="s">
        <v>146</v>
      </c>
      <c r="B24" s="159">
        <v>15.78</v>
      </c>
      <c r="C24" s="13">
        <v>1.8</v>
      </c>
      <c r="D24" s="123">
        <f t="shared" si="6"/>
        <v>13.570799999999998</v>
      </c>
      <c r="E24" s="124">
        <f>VLOOKUP(C24,'FOT P 7'!$A$6:F$100,2)</f>
        <v>15.78</v>
      </c>
      <c r="F24" s="124">
        <f>VLOOKUP(C24,'FOT P 7'!$A$6:G$100,3)</f>
        <v>0.98099999999999998</v>
      </c>
      <c r="G24" s="93">
        <f t="shared" si="1"/>
        <v>13.312954799999998</v>
      </c>
      <c r="H24" s="124">
        <f>VLOOKUP(C24,'FOT P 7'!$A$6:I$100,7)</f>
        <v>0.98099999999999998</v>
      </c>
      <c r="I24" s="93">
        <f t="shared" si="2"/>
        <v>13.312954799999998</v>
      </c>
      <c r="J24" s="124">
        <f>VLOOKUP(C24,'FOT P 7'!$A$6:K$100,6)</f>
        <v>0</v>
      </c>
      <c r="K24" s="6"/>
      <c r="L24" s="6"/>
      <c r="M24" s="7"/>
    </row>
    <row r="25" spans="1:20" ht="16.2" x14ac:dyDescent="0.3">
      <c r="A25" s="155" t="s">
        <v>148</v>
      </c>
      <c r="B25" s="159">
        <v>15.78</v>
      </c>
      <c r="C25" s="13">
        <v>1.8</v>
      </c>
      <c r="D25" s="123">
        <f t="shared" si="6"/>
        <v>13.570799999999998</v>
      </c>
      <c r="E25" s="124">
        <f>VLOOKUP(C25,'FOT S 8'!$A$6:F$100,2)</f>
        <v>15.78</v>
      </c>
      <c r="F25" s="124">
        <f>VLOOKUP(C25,'FOT S 8'!$A$6:G$100,3)</f>
        <v>13.502000000000001</v>
      </c>
      <c r="G25" s="93">
        <f t="shared" si="1"/>
        <v>183.23294159999998</v>
      </c>
      <c r="H25" s="124">
        <f>VLOOKUP(C25,'FOT S 8'!$A$6:I$100,7)</f>
        <v>0</v>
      </c>
      <c r="I25" s="93">
        <f t="shared" si="2"/>
        <v>0</v>
      </c>
      <c r="J25" s="124">
        <f>VLOOKUP(C25,'FOT S 8'!$A$6:K$100,6)</f>
        <v>0</v>
      </c>
      <c r="K25" s="6"/>
      <c r="L25" s="6"/>
      <c r="M25" s="7"/>
    </row>
    <row r="26" spans="1:20" ht="16.2" x14ac:dyDescent="0.3">
      <c r="A26" s="155" t="s">
        <v>146</v>
      </c>
      <c r="B26" s="159">
        <v>15.24</v>
      </c>
      <c r="C26" s="13">
        <v>4.2519999999999998</v>
      </c>
      <c r="D26" s="123">
        <f t="shared" si="6"/>
        <v>13.106400000000001</v>
      </c>
      <c r="E26" s="124">
        <f>VLOOKUP(C26,'FOT P w 9'!$A$6:F$100,2)</f>
        <v>15.24</v>
      </c>
      <c r="F26" s="124">
        <f>VLOOKUP(C26,'FOT P w 9'!$A$6:G$100,3)</f>
        <v>2.4630000000000001</v>
      </c>
      <c r="G26" s="93">
        <f t="shared" si="1"/>
        <v>32.281063200000006</v>
      </c>
      <c r="H26" s="124">
        <f>VLOOKUP(C26,'FOT P w 9'!$A$6:I$100,7)</f>
        <v>2.6240000000000001</v>
      </c>
      <c r="I26" s="93">
        <f t="shared" si="2"/>
        <v>34.391193600000001</v>
      </c>
      <c r="J26" s="124">
        <f>VLOOKUP(C26,'FOT P w 9'!$A$6:K$100,6)</f>
        <v>0</v>
      </c>
      <c r="K26" s="6"/>
      <c r="L26" s="6"/>
      <c r="M26" s="7"/>
    </row>
    <row r="27" spans="1:20" ht="16.2" x14ac:dyDescent="0.3">
      <c r="A27" s="155" t="s">
        <v>148</v>
      </c>
      <c r="B27" s="159">
        <v>15.24</v>
      </c>
      <c r="C27" s="13">
        <v>4.2</v>
      </c>
      <c r="D27" s="123">
        <f t="shared" ref="D27:D34" si="8">E27*0.86</f>
        <v>13.106400000000001</v>
      </c>
      <c r="E27" s="124">
        <f>VLOOKUP(C27,'FOT S w 10'!$A$6:J$100,2)</f>
        <v>15.24</v>
      </c>
      <c r="F27" s="124">
        <f>VLOOKUP(C27,'FOT S w 10'!$A$6:K$100,3)</f>
        <v>2.4409999999999998</v>
      </c>
      <c r="G27" s="93">
        <f t="shared" si="1"/>
        <v>31.992722399999998</v>
      </c>
      <c r="H27" s="124">
        <f>VLOOKUP(C27,'FOT S w 10'!$A$6:M$100,7)</f>
        <v>2.472</v>
      </c>
      <c r="I27" s="93">
        <f t="shared" si="2"/>
        <v>32.399020800000002</v>
      </c>
      <c r="J27" s="124">
        <f>VLOOKUP(C27,'FOT S w 10'!$A$6:O$100,6)</f>
        <v>0.84</v>
      </c>
      <c r="K27" s="6"/>
      <c r="L27" s="6"/>
      <c r="M27" s="7"/>
    </row>
    <row r="28" spans="1:20" ht="16.2" x14ac:dyDescent="0.3">
      <c r="A28" s="155" t="s">
        <v>145</v>
      </c>
      <c r="B28" s="159">
        <v>54.31</v>
      </c>
      <c r="C28" s="13">
        <v>0</v>
      </c>
      <c r="D28" s="123">
        <f t="shared" si="8"/>
        <v>0</v>
      </c>
      <c r="E28" s="124">
        <f>VLOOKUP(C28,'FOT C 11'!$A$6:F$100,2)</f>
        <v>0</v>
      </c>
      <c r="F28" s="124">
        <f>VLOOKUP(C28,'FOT C 11'!$A$6:G$100,3)</f>
        <v>0</v>
      </c>
      <c r="G28" s="93">
        <f t="shared" si="1"/>
        <v>0</v>
      </c>
      <c r="H28" s="124">
        <f>VLOOKUP(C28,'FOT C 11'!$A$6:I$100,7)</f>
        <v>1.032</v>
      </c>
      <c r="I28" s="93">
        <f t="shared" si="2"/>
        <v>0</v>
      </c>
      <c r="J28" s="124">
        <f>VLOOKUP(C28,'FOT C 11'!$A$6:K$100,6)</f>
        <v>11.98</v>
      </c>
      <c r="K28" s="6"/>
      <c r="L28" s="6"/>
      <c r="M28" s="7"/>
    </row>
    <row r="29" spans="1:20" ht="16.2" x14ac:dyDescent="0.3">
      <c r="A29" s="155" t="s">
        <v>146</v>
      </c>
      <c r="B29" s="159">
        <v>43.33</v>
      </c>
      <c r="C29" s="13">
        <v>3</v>
      </c>
      <c r="D29" s="123">
        <f t="shared" si="8"/>
        <v>24.707799999999999</v>
      </c>
      <c r="E29" s="124">
        <f>VLOOKUP(C29,'FOT P 12'!$A$6:F$99,2)</f>
        <v>28.73</v>
      </c>
      <c r="F29" s="124">
        <f>VLOOKUP(C29,'FOT P 12'!$A$6:G$99,3)</f>
        <v>1.75</v>
      </c>
      <c r="G29" s="93">
        <f t="shared" si="1"/>
        <v>43.23865</v>
      </c>
      <c r="H29" s="124">
        <f>VLOOKUP(C29,'FOT P 12'!$A$6:I$99,7)</f>
        <v>2.1309999999999998</v>
      </c>
      <c r="I29" s="93">
        <f t="shared" si="2"/>
        <v>52.652321799999996</v>
      </c>
      <c r="J29" s="124">
        <f>VLOOKUP(C29,'FOT P 12'!$A$6:K$99,6)</f>
        <v>8.9499999999999993</v>
      </c>
      <c r="K29" s="6"/>
      <c r="L29" s="6"/>
      <c r="M29" s="7"/>
    </row>
    <row r="30" spans="1:20" ht="16.2" x14ac:dyDescent="0.3">
      <c r="A30" s="155" t="s">
        <v>148</v>
      </c>
      <c r="B30" s="159">
        <v>43.33</v>
      </c>
      <c r="C30" s="13">
        <v>3</v>
      </c>
      <c r="D30" s="123">
        <f t="shared" si="8"/>
        <v>24.707799999999999</v>
      </c>
      <c r="E30" s="124">
        <f>VLOOKUP(C30,'FOT S 13'!$A$6:F$100,2)</f>
        <v>28.73</v>
      </c>
      <c r="F30" s="124">
        <f>VLOOKUP(C30,'FOT S 13'!$A$6:G$100,3)</f>
        <v>1.7509999999999999</v>
      </c>
      <c r="G30" s="93">
        <f t="shared" si="1"/>
        <v>43.263357799999994</v>
      </c>
      <c r="H30" s="124">
        <f>VLOOKUP(C30,'FOT S 13'!$A$6:I$100,7)</f>
        <v>2.0609999999999999</v>
      </c>
      <c r="I30" s="93">
        <f t="shared" si="2"/>
        <v>50.922775799999997</v>
      </c>
      <c r="J30" s="124">
        <f>VLOOKUP(C30,'FOT S 13'!$A$6:K$100,6)</f>
        <v>8.91</v>
      </c>
      <c r="K30" s="6"/>
      <c r="L30" s="6"/>
      <c r="M30" s="7"/>
    </row>
    <row r="31" spans="1:20" ht="16.2" x14ac:dyDescent="0.3">
      <c r="A31" s="155" t="s">
        <v>157</v>
      </c>
      <c r="B31" s="159">
        <v>53.04</v>
      </c>
      <c r="C31" s="13">
        <v>3</v>
      </c>
      <c r="D31" s="123">
        <f>E31*1</f>
        <v>48.65</v>
      </c>
      <c r="E31" s="124">
        <f>VLOOKUP(C31,'FWT P 14'!$A$6:F$100,2)</f>
        <v>48.65</v>
      </c>
      <c r="F31" s="124">
        <f>VLOOKUP(C31,'FWT P 14'!$A$6:G$100,3)</f>
        <v>1.7609999999999999</v>
      </c>
      <c r="G31" s="93">
        <f>SUM(D31*F31)</f>
        <v>85.67264999999999</v>
      </c>
      <c r="H31" s="124">
        <f>VLOOKUP(C31,'FWT P 14'!$A$6:I$100,7)</f>
        <v>2.2730000000000001</v>
      </c>
      <c r="I31" s="93">
        <f t="shared" si="2"/>
        <v>110.58145</v>
      </c>
      <c r="J31" s="124">
        <f>VLOOKUP(C31,'FWT P 14'!$A$6:K$100,6)</f>
        <v>28.23</v>
      </c>
      <c r="K31" s="6"/>
      <c r="L31" s="6"/>
      <c r="M31" s="7"/>
    </row>
    <row r="32" spans="1:20" ht="16.2" x14ac:dyDescent="0.3">
      <c r="A32" s="155" t="s">
        <v>149</v>
      </c>
      <c r="B32" s="159">
        <v>53.04</v>
      </c>
      <c r="C32" s="13">
        <v>3</v>
      </c>
      <c r="D32" s="123">
        <f>E32*1</f>
        <v>48.65</v>
      </c>
      <c r="E32" s="124">
        <f>VLOOKUP(C32,'FWT S 15'!$A$6:F$100,2)</f>
        <v>48.65</v>
      </c>
      <c r="F32" s="124">
        <f>VLOOKUP(C32,'FWT S 15'!$A$6:G$100,3)</f>
        <v>1.7609999999999999</v>
      </c>
      <c r="G32" s="93">
        <f t="shared" si="1"/>
        <v>85.67264999999999</v>
      </c>
      <c r="H32" s="124">
        <f>VLOOKUP(C32,'FWT S 15'!$A$6:I$100,7)</f>
        <v>0</v>
      </c>
      <c r="I32" s="93">
        <f t="shared" si="2"/>
        <v>0</v>
      </c>
      <c r="J32" s="124">
        <f>VLOOKUP(C32,'FWT S 15'!$A$6:K$100,6)</f>
        <v>28.23</v>
      </c>
      <c r="K32" s="6"/>
      <c r="L32" s="6"/>
      <c r="M32" s="7"/>
    </row>
    <row r="33" spans="1:15" ht="16.2" x14ac:dyDescent="0.3">
      <c r="A33" s="155" t="s">
        <v>150</v>
      </c>
      <c r="B33" s="159">
        <v>54.83</v>
      </c>
      <c r="C33" s="13">
        <v>0</v>
      </c>
      <c r="D33" s="123">
        <f>E33*1</f>
        <v>0</v>
      </c>
      <c r="E33" s="124">
        <f>VLOOKUP(C33,'FPT B 16'!$A$6:F$120,2)</f>
        <v>0</v>
      </c>
      <c r="F33" s="124">
        <f>VLOOKUP(C33,'FPT B 16'!$A$6:G$100,3)</f>
        <v>1.4999999999999999E-2</v>
      </c>
      <c r="G33" s="93">
        <f t="shared" si="1"/>
        <v>0</v>
      </c>
      <c r="H33" s="124">
        <f>VLOOKUP(C33,'FPT B 16'!$A$6:I$100,7)</f>
        <v>1.4999999999999999E-2</v>
      </c>
      <c r="I33" s="93">
        <f t="shared" si="2"/>
        <v>0</v>
      </c>
      <c r="J33" s="124">
        <f>VLOOKUP(C33,'FPT B 16'!$A$6:K$100,6)</f>
        <v>0</v>
      </c>
      <c r="K33" s="6"/>
      <c r="L33" s="6"/>
      <c r="M33" s="7"/>
    </row>
    <row r="34" spans="1:15" ht="16.2" x14ac:dyDescent="0.3">
      <c r="A34" s="155" t="s">
        <v>151</v>
      </c>
      <c r="B34" s="159">
        <v>3.41</v>
      </c>
      <c r="C34" s="13">
        <v>1</v>
      </c>
      <c r="D34" s="123">
        <f t="shared" si="8"/>
        <v>1.5566</v>
      </c>
      <c r="E34" s="124">
        <f>VLOOKUP(C34,'DOT P 17'!$A$6:F$100,2)</f>
        <v>1.81</v>
      </c>
      <c r="F34" s="124">
        <f>VLOOKUP(C34,'DOT P 17'!$A$6:G$100,3)</f>
        <v>0.69899999999999995</v>
      </c>
      <c r="G34" s="93">
        <f t="shared" si="1"/>
        <v>1.0880634</v>
      </c>
      <c r="H34" s="124">
        <f>VLOOKUP(C34,'DOT P 17'!$A$6:I$100,7)</f>
        <v>1.085</v>
      </c>
      <c r="I34" s="93">
        <f t="shared" si="2"/>
        <v>1.6889109999999998</v>
      </c>
      <c r="J34" s="124">
        <f>VLOOKUP(C34,'DOT P 17'!$A$6:K$100,6)</f>
        <v>0.68</v>
      </c>
      <c r="K34" s="6"/>
      <c r="L34" s="6"/>
      <c r="M34" s="7"/>
    </row>
    <row r="35" spans="1:15" ht="16.2" x14ac:dyDescent="0.3">
      <c r="A35" s="155" t="s">
        <v>152</v>
      </c>
      <c r="B35" s="159">
        <v>3.41</v>
      </c>
      <c r="C35" s="13">
        <v>1.5</v>
      </c>
      <c r="D35" s="123">
        <f>E35*0.92</f>
        <v>3.1372000000000004</v>
      </c>
      <c r="E35" s="124">
        <f>VLOOKUP(C35,'LOT S 18'!$A$6:F$100,2)</f>
        <v>3.41</v>
      </c>
      <c r="F35" s="124">
        <f>VLOOKUP(C35,'LOT S 18'!$A$6:G$100,3)</f>
        <v>0.95599999999999996</v>
      </c>
      <c r="G35" s="93">
        <f t="shared" ref="G35" si="9">SUM(D35*F35)</f>
        <v>2.9991632000000004</v>
      </c>
      <c r="H35" s="124">
        <f>VLOOKUP(C35,'LOT S 18'!$A$6:I$100,7)</f>
        <v>0</v>
      </c>
      <c r="I35" s="93">
        <f t="shared" ref="I35" si="10">SUM(D35*H35)</f>
        <v>0</v>
      </c>
      <c r="J35" s="124">
        <f>VLOOKUP(C35,'LOT S 18'!$A$6:K$100,6)</f>
        <v>0</v>
      </c>
      <c r="K35" s="6"/>
      <c r="L35" s="7"/>
      <c r="M35" s="7"/>
      <c r="N35" s="7"/>
      <c r="O35" s="12"/>
    </row>
    <row r="36" spans="1:15" x14ac:dyDescent="0.3">
      <c r="A36" s="136"/>
      <c r="B36" s="130"/>
      <c r="C36" s="83"/>
      <c r="D36" s="84"/>
      <c r="E36" s="85"/>
      <c r="F36" s="86"/>
      <c r="G36" s="86"/>
      <c r="H36" s="87"/>
      <c r="I36" s="86"/>
      <c r="J36" s="86"/>
      <c r="K36" s="6"/>
      <c r="L36" s="6"/>
      <c r="M36" s="6"/>
    </row>
    <row r="37" spans="1:15" ht="18.600000000000001" customHeight="1" x14ac:dyDescent="0.3">
      <c r="A37" s="136" t="s">
        <v>50</v>
      </c>
      <c r="B37" s="131">
        <v>1</v>
      </c>
      <c r="C37" s="94"/>
      <c r="D37" s="95">
        <v>0</v>
      </c>
      <c r="E37" s="95">
        <v>0</v>
      </c>
      <c r="F37" s="95">
        <v>0</v>
      </c>
      <c r="G37" s="95">
        <f t="shared" si="1"/>
        <v>0</v>
      </c>
      <c r="H37" s="146"/>
      <c r="I37" s="95">
        <f>SUM(D37*H37)</f>
        <v>0</v>
      </c>
      <c r="J37" s="146">
        <v>0</v>
      </c>
      <c r="K37" s="6"/>
      <c r="L37" s="6"/>
      <c r="M37" s="7"/>
    </row>
    <row r="38" spans="1:15" ht="18.600000000000001" customHeight="1" x14ac:dyDescent="0.3">
      <c r="A38" s="137" t="s">
        <v>51</v>
      </c>
      <c r="B38" s="132"/>
      <c r="C38" s="96"/>
      <c r="D38" s="97">
        <f>SUM(D15:D37)</f>
        <v>293.14400000000001</v>
      </c>
      <c r="E38" s="162"/>
      <c r="F38" s="163">
        <f>SUM(F15:F37)</f>
        <v>48.103000000000009</v>
      </c>
      <c r="G38" s="164">
        <f>SUM(G15:G35)</f>
        <v>824.05449540000006</v>
      </c>
      <c r="H38" s="163">
        <f>SUM(H15:H37)</f>
        <v>72.878999999999991</v>
      </c>
      <c r="I38" s="165">
        <f>SUM(I15:I37)</f>
        <v>722.79702699999996</v>
      </c>
      <c r="J38" s="166">
        <f>SUM(J15:J37)</f>
        <v>128.74</v>
      </c>
      <c r="K38" s="6"/>
      <c r="L38" s="6"/>
    </row>
    <row r="39" spans="1:15" ht="18.600000000000001" customHeight="1" x14ac:dyDescent="0.3">
      <c r="A39" s="137" t="s">
        <v>52</v>
      </c>
      <c r="B39" s="132"/>
      <c r="C39" s="96"/>
      <c r="D39" s="97">
        <v>285.02</v>
      </c>
      <c r="E39" s="162"/>
      <c r="F39" s="167">
        <v>6</v>
      </c>
      <c r="G39" s="168">
        <f>D39*F39</f>
        <v>1710.12</v>
      </c>
      <c r="H39" s="169">
        <v>28</v>
      </c>
      <c r="I39" s="170">
        <f>D39*H39</f>
        <v>7980.5599999999995</v>
      </c>
      <c r="J39" s="171"/>
      <c r="K39" s="6"/>
      <c r="L39" s="6"/>
    </row>
    <row r="40" spans="1:15" ht="18.600000000000001" customHeight="1" thickBot="1" x14ac:dyDescent="0.35">
      <c r="A40" s="137" t="s">
        <v>53</v>
      </c>
      <c r="B40" s="133"/>
      <c r="C40" s="98"/>
      <c r="D40" s="99">
        <f>D39+D38</f>
        <v>578.16399999999999</v>
      </c>
      <c r="E40" s="172"/>
      <c r="F40" s="173"/>
      <c r="G40" s="174">
        <f>G38+G39</f>
        <v>2534.1744954000001</v>
      </c>
      <c r="H40" s="174"/>
      <c r="I40" s="175">
        <f>I38+I39</f>
        <v>8703.357027</v>
      </c>
      <c r="J40" s="176">
        <f>J38+J39</f>
        <v>128.74</v>
      </c>
      <c r="K40" s="6"/>
      <c r="L40" s="6"/>
    </row>
    <row r="41" spans="1:15" ht="20.399999999999999" x14ac:dyDescent="0.35">
      <c r="A41"/>
      <c r="B41"/>
      <c r="F41" s="14"/>
      <c r="G41" s="15"/>
    </row>
    <row r="42" spans="1:15" x14ac:dyDescent="0.3">
      <c r="A42"/>
      <c r="B42"/>
    </row>
    <row r="43" spans="1:15" x14ac:dyDescent="0.3">
      <c r="A43"/>
      <c r="B43"/>
    </row>
    <row r="44" spans="1:15" x14ac:dyDescent="0.3">
      <c r="A44"/>
      <c r="B44"/>
    </row>
    <row r="45" spans="1:15" x14ac:dyDescent="0.3">
      <c r="A45"/>
      <c r="B45"/>
    </row>
    <row r="46" spans="1:15" x14ac:dyDescent="0.3">
      <c r="A46"/>
      <c r="B46"/>
    </row>
    <row r="47" spans="1:15" x14ac:dyDescent="0.3">
      <c r="A47"/>
      <c r="B47"/>
    </row>
    <row r="48" spans="1:15" x14ac:dyDescent="0.3">
      <c r="A48"/>
      <c r="B48"/>
    </row>
    <row r="49" spans="1:2" x14ac:dyDescent="0.3">
      <c r="A49"/>
      <c r="B49"/>
    </row>
    <row r="50" spans="1:2" x14ac:dyDescent="0.3">
      <c r="A50"/>
      <c r="B50"/>
    </row>
    <row r="51" spans="1:2" x14ac:dyDescent="0.3">
      <c r="A51"/>
      <c r="B51"/>
    </row>
    <row r="52" spans="1:2" x14ac:dyDescent="0.3">
      <c r="A52"/>
    </row>
    <row r="53" spans="1:2" x14ac:dyDescent="0.3">
      <c r="A53"/>
    </row>
    <row r="54" spans="1:2" x14ac:dyDescent="0.3">
      <c r="A54"/>
    </row>
    <row r="55" spans="1:2" x14ac:dyDescent="0.3">
      <c r="A55"/>
    </row>
    <row r="56" spans="1:2" x14ac:dyDescent="0.3">
      <c r="A56"/>
    </row>
    <row r="57" spans="1:2" x14ac:dyDescent="0.3">
      <c r="A57"/>
    </row>
    <row r="58" spans="1:2" x14ac:dyDescent="0.3">
      <c r="A58"/>
    </row>
    <row r="59" spans="1:2" x14ac:dyDescent="0.3">
      <c r="A59"/>
    </row>
    <row r="60" spans="1:2" x14ac:dyDescent="0.3">
      <c r="A60"/>
    </row>
    <row r="61" spans="1:2" x14ac:dyDescent="0.3">
      <c r="A61"/>
    </row>
    <row r="62" spans="1:2" x14ac:dyDescent="0.3">
      <c r="A62"/>
    </row>
    <row r="63" spans="1:2" x14ac:dyDescent="0.3">
      <c r="A63"/>
    </row>
    <row r="64" spans="1:2" x14ac:dyDescent="0.3">
      <c r="A64"/>
    </row>
    <row r="65" spans="1:1" x14ac:dyDescent="0.3">
      <c r="A65"/>
    </row>
    <row r="66" spans="1:1" x14ac:dyDescent="0.3">
      <c r="A66"/>
    </row>
    <row r="67" spans="1:1" x14ac:dyDescent="0.3">
      <c r="A67"/>
    </row>
    <row r="68" spans="1:1" x14ac:dyDescent="0.3">
      <c r="A68"/>
    </row>
    <row r="69" spans="1:1" x14ac:dyDescent="0.3">
      <c r="A69"/>
    </row>
    <row r="70" spans="1:1" x14ac:dyDescent="0.3">
      <c r="A70"/>
    </row>
    <row r="71" spans="1:1" x14ac:dyDescent="0.3">
      <c r="A71"/>
    </row>
    <row r="72" spans="1:1" x14ac:dyDescent="0.3">
      <c r="A72"/>
    </row>
    <row r="73" spans="1:1" x14ac:dyDescent="0.3">
      <c r="A73"/>
    </row>
    <row r="74" spans="1:1" x14ac:dyDescent="0.3">
      <c r="A74"/>
    </row>
    <row r="75" spans="1:1" x14ac:dyDescent="0.3">
      <c r="A75"/>
    </row>
    <row r="76" spans="1:1" x14ac:dyDescent="0.3">
      <c r="A76"/>
    </row>
    <row r="77" spans="1:1" x14ac:dyDescent="0.3">
      <c r="A77"/>
    </row>
    <row r="78" spans="1:1" x14ac:dyDescent="0.3">
      <c r="A78"/>
    </row>
    <row r="79" spans="1:1" x14ac:dyDescent="0.3">
      <c r="A79"/>
    </row>
    <row r="80" spans="1:1" x14ac:dyDescent="0.3">
      <c r="A80"/>
    </row>
    <row r="81" spans="1:1" x14ac:dyDescent="0.3">
      <c r="A81"/>
    </row>
    <row r="82" spans="1:1" x14ac:dyDescent="0.3">
      <c r="A82"/>
    </row>
    <row r="83" spans="1:1" x14ac:dyDescent="0.3">
      <c r="A83"/>
    </row>
    <row r="84" spans="1:1" x14ac:dyDescent="0.3">
      <c r="A84"/>
    </row>
    <row r="85" spans="1:1" x14ac:dyDescent="0.3">
      <c r="A85"/>
    </row>
    <row r="86" spans="1:1" x14ac:dyDescent="0.3">
      <c r="A86"/>
    </row>
    <row r="87" spans="1:1" x14ac:dyDescent="0.3">
      <c r="A87"/>
    </row>
    <row r="88" spans="1:1" x14ac:dyDescent="0.3">
      <c r="A88"/>
    </row>
    <row r="89" spans="1:1" x14ac:dyDescent="0.3">
      <c r="A89"/>
    </row>
    <row r="90" spans="1:1" x14ac:dyDescent="0.3">
      <c r="A90"/>
    </row>
    <row r="91" spans="1:1" x14ac:dyDescent="0.3">
      <c r="A91"/>
    </row>
    <row r="92" spans="1:1" x14ac:dyDescent="0.3">
      <c r="A92"/>
    </row>
    <row r="93" spans="1:1" x14ac:dyDescent="0.3">
      <c r="A93"/>
    </row>
    <row r="94" spans="1:1" x14ac:dyDescent="0.3">
      <c r="A94"/>
    </row>
    <row r="95" spans="1:1" x14ac:dyDescent="0.3">
      <c r="A95"/>
    </row>
    <row r="96" spans="1:1" x14ac:dyDescent="0.3">
      <c r="A96"/>
    </row>
    <row r="97" spans="1:1" x14ac:dyDescent="0.3">
      <c r="A97"/>
    </row>
    <row r="98" spans="1:1" x14ac:dyDescent="0.3">
      <c r="A98"/>
    </row>
    <row r="99" spans="1:1" x14ac:dyDescent="0.3">
      <c r="A99"/>
    </row>
    <row r="100" spans="1:1" x14ac:dyDescent="0.3">
      <c r="A100"/>
    </row>
    <row r="101" spans="1:1" x14ac:dyDescent="0.3">
      <c r="A101"/>
    </row>
    <row r="102" spans="1:1" x14ac:dyDescent="0.3">
      <c r="A102"/>
    </row>
    <row r="103" spans="1:1" x14ac:dyDescent="0.3">
      <c r="A103"/>
    </row>
    <row r="104" spans="1:1" x14ac:dyDescent="0.3">
      <c r="A104"/>
    </row>
    <row r="105" spans="1:1" x14ac:dyDescent="0.3">
      <c r="A105"/>
    </row>
    <row r="106" spans="1:1" x14ac:dyDescent="0.3">
      <c r="A106"/>
    </row>
    <row r="107" spans="1:1" x14ac:dyDescent="0.3">
      <c r="A107"/>
    </row>
    <row r="108" spans="1:1" x14ac:dyDescent="0.3">
      <c r="A108"/>
    </row>
    <row r="109" spans="1:1" x14ac:dyDescent="0.3">
      <c r="A109"/>
    </row>
    <row r="110" spans="1:1" x14ac:dyDescent="0.3">
      <c r="A110"/>
    </row>
    <row r="111" spans="1:1" x14ac:dyDescent="0.3">
      <c r="A111"/>
    </row>
    <row r="112" spans="1:1" x14ac:dyDescent="0.3">
      <c r="A112"/>
    </row>
    <row r="113" spans="1:1" x14ac:dyDescent="0.3">
      <c r="A113"/>
    </row>
    <row r="114" spans="1:1" x14ac:dyDescent="0.3">
      <c r="A114"/>
    </row>
    <row r="115" spans="1:1" x14ac:dyDescent="0.3">
      <c r="A115"/>
    </row>
    <row r="116" spans="1:1" x14ac:dyDescent="0.3">
      <c r="A116"/>
    </row>
    <row r="117" spans="1:1" x14ac:dyDescent="0.3">
      <c r="A117"/>
    </row>
    <row r="118" spans="1:1" x14ac:dyDescent="0.3">
      <c r="A118"/>
    </row>
    <row r="119" spans="1:1" x14ac:dyDescent="0.3">
      <c r="A119"/>
    </row>
    <row r="120" spans="1:1" x14ac:dyDescent="0.3">
      <c r="A120"/>
    </row>
    <row r="121" spans="1:1" x14ac:dyDescent="0.3">
      <c r="A121"/>
    </row>
    <row r="122" spans="1:1" x14ac:dyDescent="0.3">
      <c r="A122"/>
    </row>
    <row r="123" spans="1:1" x14ac:dyDescent="0.3">
      <c r="A123"/>
    </row>
    <row r="124" spans="1:1" x14ac:dyDescent="0.3">
      <c r="A124"/>
    </row>
    <row r="125" spans="1:1" x14ac:dyDescent="0.3">
      <c r="A125"/>
    </row>
    <row r="126" spans="1:1" x14ac:dyDescent="0.3">
      <c r="A126"/>
    </row>
    <row r="127" spans="1:1" x14ac:dyDescent="0.3">
      <c r="A127"/>
    </row>
    <row r="128" spans="1:1" x14ac:dyDescent="0.3">
      <c r="A128"/>
    </row>
    <row r="129" spans="1:1" x14ac:dyDescent="0.3">
      <c r="A129"/>
    </row>
    <row r="130" spans="1:1" x14ac:dyDescent="0.3">
      <c r="A130"/>
    </row>
    <row r="131" spans="1:1" x14ac:dyDescent="0.3">
      <c r="A131"/>
    </row>
    <row r="132" spans="1:1" x14ac:dyDescent="0.3">
      <c r="A132"/>
    </row>
    <row r="133" spans="1:1" x14ac:dyDescent="0.3">
      <c r="A133"/>
    </row>
    <row r="134" spans="1:1" x14ac:dyDescent="0.3">
      <c r="A134"/>
    </row>
    <row r="135" spans="1:1" x14ac:dyDescent="0.3">
      <c r="A135"/>
    </row>
    <row r="136" spans="1:1" x14ac:dyDescent="0.3">
      <c r="A136"/>
    </row>
    <row r="137" spans="1:1" x14ac:dyDescent="0.3">
      <c r="A137"/>
    </row>
    <row r="138" spans="1:1" x14ac:dyDescent="0.3">
      <c r="A138"/>
    </row>
    <row r="139" spans="1:1" x14ac:dyDescent="0.3">
      <c r="A139"/>
    </row>
    <row r="140" spans="1:1" x14ac:dyDescent="0.3">
      <c r="A140"/>
    </row>
    <row r="141" spans="1:1" x14ac:dyDescent="0.3">
      <c r="A141"/>
    </row>
    <row r="142" spans="1:1" x14ac:dyDescent="0.3">
      <c r="A142"/>
    </row>
    <row r="143" spans="1:1" x14ac:dyDescent="0.3">
      <c r="A143"/>
    </row>
    <row r="144" spans="1:1" x14ac:dyDescent="0.3">
      <c r="A144"/>
    </row>
    <row r="145" spans="1:1" x14ac:dyDescent="0.3">
      <c r="A145"/>
    </row>
    <row r="146" spans="1:1" x14ac:dyDescent="0.3">
      <c r="A146"/>
    </row>
    <row r="147" spans="1:1" x14ac:dyDescent="0.3">
      <c r="A147"/>
    </row>
    <row r="148" spans="1:1" x14ac:dyDescent="0.3">
      <c r="A148"/>
    </row>
    <row r="149" spans="1:1" x14ac:dyDescent="0.3">
      <c r="A149"/>
    </row>
    <row r="150" spans="1:1" x14ac:dyDescent="0.3">
      <c r="A150"/>
    </row>
    <row r="151" spans="1:1" x14ac:dyDescent="0.3">
      <c r="A151"/>
    </row>
    <row r="152" spans="1:1" x14ac:dyDescent="0.3">
      <c r="A152"/>
    </row>
    <row r="153" spans="1:1" x14ac:dyDescent="0.3">
      <c r="A153"/>
    </row>
    <row r="154" spans="1:1" x14ac:dyDescent="0.3">
      <c r="A154"/>
    </row>
    <row r="155" spans="1:1" x14ac:dyDescent="0.3">
      <c r="A155"/>
    </row>
    <row r="156" spans="1:1" x14ac:dyDescent="0.3">
      <c r="A156"/>
    </row>
    <row r="157" spans="1:1" x14ac:dyDescent="0.3">
      <c r="A157"/>
    </row>
    <row r="158" spans="1:1" x14ac:dyDescent="0.3">
      <c r="A158"/>
    </row>
    <row r="159" spans="1:1" x14ac:dyDescent="0.3">
      <c r="A159"/>
    </row>
    <row r="160" spans="1:1" x14ac:dyDescent="0.3">
      <c r="A160"/>
    </row>
    <row r="161" spans="1:1" x14ac:dyDescent="0.3">
      <c r="A161"/>
    </row>
    <row r="162" spans="1:1" x14ac:dyDescent="0.3">
      <c r="A162"/>
    </row>
    <row r="163" spans="1:1" x14ac:dyDescent="0.3">
      <c r="A163"/>
    </row>
    <row r="164" spans="1:1" x14ac:dyDescent="0.3">
      <c r="A164"/>
    </row>
    <row r="165" spans="1:1" x14ac:dyDescent="0.3">
      <c r="A165"/>
    </row>
    <row r="166" spans="1:1" x14ac:dyDescent="0.3">
      <c r="A166"/>
    </row>
    <row r="167" spans="1:1" x14ac:dyDescent="0.3">
      <c r="A167"/>
    </row>
    <row r="168" spans="1:1" x14ac:dyDescent="0.3">
      <c r="A168"/>
    </row>
    <row r="169" spans="1:1" x14ac:dyDescent="0.3">
      <c r="A169"/>
    </row>
    <row r="170" spans="1:1" x14ac:dyDescent="0.3">
      <c r="A170"/>
    </row>
    <row r="171" spans="1:1" x14ac:dyDescent="0.3">
      <c r="A171"/>
    </row>
    <row r="172" spans="1:1" x14ac:dyDescent="0.3">
      <c r="A172"/>
    </row>
    <row r="173" spans="1:1" x14ac:dyDescent="0.3">
      <c r="A173"/>
    </row>
    <row r="174" spans="1:1" x14ac:dyDescent="0.3">
      <c r="A174"/>
    </row>
    <row r="175" spans="1:1" x14ac:dyDescent="0.3">
      <c r="A175"/>
    </row>
    <row r="176" spans="1:1" x14ac:dyDescent="0.3">
      <c r="A176"/>
    </row>
    <row r="177" spans="1:1" x14ac:dyDescent="0.3">
      <c r="A177"/>
    </row>
    <row r="178" spans="1:1" x14ac:dyDescent="0.3">
      <c r="A178"/>
    </row>
    <row r="179" spans="1:1" x14ac:dyDescent="0.3">
      <c r="A179"/>
    </row>
    <row r="180" spans="1:1" x14ac:dyDescent="0.3">
      <c r="A180"/>
    </row>
    <row r="181" spans="1:1" x14ac:dyDescent="0.3">
      <c r="A181"/>
    </row>
    <row r="182" spans="1:1" x14ac:dyDescent="0.3">
      <c r="A182"/>
    </row>
    <row r="183" spans="1:1" x14ac:dyDescent="0.3">
      <c r="A183"/>
    </row>
    <row r="184" spans="1:1" x14ac:dyDescent="0.3">
      <c r="A184"/>
    </row>
    <row r="185" spans="1:1" x14ac:dyDescent="0.3">
      <c r="A185"/>
    </row>
    <row r="186" spans="1:1" x14ac:dyDescent="0.3">
      <c r="A186"/>
    </row>
    <row r="187" spans="1:1" x14ac:dyDescent="0.3">
      <c r="A187"/>
    </row>
    <row r="188" spans="1:1" x14ac:dyDescent="0.3">
      <c r="A188"/>
    </row>
    <row r="189" spans="1:1" x14ac:dyDescent="0.3">
      <c r="A189"/>
    </row>
    <row r="190" spans="1:1" x14ac:dyDescent="0.3">
      <c r="A190"/>
    </row>
    <row r="191" spans="1:1" x14ac:dyDescent="0.3">
      <c r="A191"/>
    </row>
    <row r="192" spans="1:1" x14ac:dyDescent="0.3">
      <c r="A192"/>
    </row>
    <row r="193" spans="1:1" x14ac:dyDescent="0.3">
      <c r="A193"/>
    </row>
    <row r="194" spans="1:1" x14ac:dyDescent="0.3">
      <c r="A194"/>
    </row>
    <row r="195" spans="1:1" x14ac:dyDescent="0.3">
      <c r="A195"/>
    </row>
    <row r="196" spans="1:1" x14ac:dyDescent="0.3">
      <c r="A196"/>
    </row>
    <row r="197" spans="1:1" x14ac:dyDescent="0.3">
      <c r="A197"/>
    </row>
    <row r="198" spans="1:1" x14ac:dyDescent="0.3">
      <c r="A198"/>
    </row>
    <row r="199" spans="1:1" x14ac:dyDescent="0.3">
      <c r="A199"/>
    </row>
    <row r="200" spans="1:1" x14ac:dyDescent="0.3">
      <c r="A200"/>
    </row>
    <row r="201" spans="1:1" x14ac:dyDescent="0.3">
      <c r="A201"/>
    </row>
    <row r="202" spans="1:1" x14ac:dyDescent="0.3">
      <c r="A202"/>
    </row>
    <row r="203" spans="1:1" x14ac:dyDescent="0.3">
      <c r="A203"/>
    </row>
    <row r="204" spans="1:1" x14ac:dyDescent="0.3">
      <c r="A204"/>
    </row>
    <row r="205" spans="1:1" x14ac:dyDescent="0.3">
      <c r="A205"/>
    </row>
    <row r="206" spans="1:1" x14ac:dyDescent="0.3">
      <c r="A206"/>
    </row>
    <row r="207" spans="1:1" x14ac:dyDescent="0.3">
      <c r="A207"/>
    </row>
    <row r="208" spans="1:1" x14ac:dyDescent="0.3">
      <c r="A208"/>
    </row>
    <row r="209" spans="1:1" x14ac:dyDescent="0.3">
      <c r="A209"/>
    </row>
    <row r="210" spans="1:1" x14ac:dyDescent="0.3">
      <c r="A210"/>
    </row>
    <row r="211" spans="1:1" x14ac:dyDescent="0.3">
      <c r="A211"/>
    </row>
    <row r="212" spans="1:1" x14ac:dyDescent="0.3">
      <c r="A212"/>
    </row>
    <row r="213" spans="1:1" x14ac:dyDescent="0.3">
      <c r="A213"/>
    </row>
    <row r="214" spans="1:1" x14ac:dyDescent="0.3">
      <c r="A214"/>
    </row>
    <row r="215" spans="1:1" x14ac:dyDescent="0.3">
      <c r="A215"/>
    </row>
    <row r="216" spans="1:1" x14ac:dyDescent="0.3">
      <c r="A216"/>
    </row>
    <row r="217" spans="1:1" x14ac:dyDescent="0.3">
      <c r="A217"/>
    </row>
    <row r="218" spans="1:1" x14ac:dyDescent="0.3">
      <c r="A218"/>
    </row>
    <row r="219" spans="1:1" x14ac:dyDescent="0.3">
      <c r="A219"/>
    </row>
    <row r="220" spans="1:1" x14ac:dyDescent="0.3">
      <c r="A220"/>
    </row>
    <row r="221" spans="1:1" x14ac:dyDescent="0.3">
      <c r="A221"/>
    </row>
    <row r="222" spans="1:1" x14ac:dyDescent="0.3">
      <c r="A222"/>
    </row>
    <row r="223" spans="1:1" x14ac:dyDescent="0.3">
      <c r="A223"/>
    </row>
    <row r="224" spans="1:1" x14ac:dyDescent="0.3">
      <c r="A224"/>
    </row>
    <row r="225" spans="1:1" x14ac:dyDescent="0.3">
      <c r="A225"/>
    </row>
    <row r="226" spans="1:1" x14ac:dyDescent="0.3">
      <c r="A226"/>
    </row>
    <row r="227" spans="1:1" x14ac:dyDescent="0.3">
      <c r="A227"/>
    </row>
    <row r="228" spans="1:1" x14ac:dyDescent="0.3">
      <c r="A228"/>
    </row>
    <row r="229" spans="1:1" x14ac:dyDescent="0.3">
      <c r="A229"/>
    </row>
    <row r="230" spans="1:1" x14ac:dyDescent="0.3">
      <c r="A230"/>
    </row>
    <row r="231" spans="1:1" x14ac:dyDescent="0.3">
      <c r="A231"/>
    </row>
    <row r="232" spans="1:1" x14ac:dyDescent="0.3">
      <c r="A232"/>
    </row>
    <row r="233" spans="1:1" x14ac:dyDescent="0.3">
      <c r="A233"/>
    </row>
    <row r="234" spans="1:1" x14ac:dyDescent="0.3">
      <c r="A234"/>
    </row>
    <row r="235" spans="1:1" x14ac:dyDescent="0.3">
      <c r="A235"/>
    </row>
    <row r="236" spans="1:1" x14ac:dyDescent="0.3">
      <c r="A236"/>
    </row>
    <row r="237" spans="1:1" x14ac:dyDescent="0.3">
      <c r="A237"/>
    </row>
    <row r="238" spans="1:1" x14ac:dyDescent="0.3">
      <c r="A238"/>
    </row>
    <row r="239" spans="1:1" x14ac:dyDescent="0.3">
      <c r="A239"/>
    </row>
    <row r="240" spans="1:1" x14ac:dyDescent="0.3">
      <c r="A240"/>
    </row>
    <row r="241" spans="1:1" x14ac:dyDescent="0.3">
      <c r="A241"/>
    </row>
    <row r="242" spans="1:1" x14ac:dyDescent="0.3">
      <c r="A242"/>
    </row>
    <row r="243" spans="1:1" x14ac:dyDescent="0.3">
      <c r="A243"/>
    </row>
    <row r="244" spans="1:1" x14ac:dyDescent="0.3">
      <c r="A244"/>
    </row>
    <row r="245" spans="1:1" x14ac:dyDescent="0.3">
      <c r="A245"/>
    </row>
    <row r="246" spans="1:1" x14ac:dyDescent="0.3">
      <c r="A246"/>
    </row>
    <row r="247" spans="1:1" x14ac:dyDescent="0.3">
      <c r="A247"/>
    </row>
    <row r="248" spans="1:1" x14ac:dyDescent="0.3">
      <c r="A248"/>
    </row>
    <row r="249" spans="1:1" x14ac:dyDescent="0.3">
      <c r="A249"/>
    </row>
    <row r="250" spans="1:1" x14ac:dyDescent="0.3">
      <c r="A250"/>
    </row>
    <row r="251" spans="1:1" x14ac:dyDescent="0.3">
      <c r="A251"/>
    </row>
    <row r="252" spans="1:1" x14ac:dyDescent="0.3">
      <c r="A252"/>
    </row>
    <row r="253" spans="1:1" x14ac:dyDescent="0.3">
      <c r="A253"/>
    </row>
    <row r="254" spans="1:1" x14ac:dyDescent="0.3">
      <c r="A254"/>
    </row>
    <row r="255" spans="1:1" x14ac:dyDescent="0.3">
      <c r="A255"/>
    </row>
    <row r="256" spans="1:1" x14ac:dyDescent="0.3">
      <c r="A256"/>
    </row>
    <row r="257" spans="1:1" x14ac:dyDescent="0.3">
      <c r="A257"/>
    </row>
    <row r="258" spans="1:1" x14ac:dyDescent="0.3">
      <c r="A258"/>
    </row>
    <row r="259" spans="1:1" x14ac:dyDescent="0.3">
      <c r="A259"/>
    </row>
    <row r="260" spans="1:1" x14ac:dyDescent="0.3">
      <c r="A260"/>
    </row>
    <row r="261" spans="1:1" x14ac:dyDescent="0.3">
      <c r="A261"/>
    </row>
    <row r="262" spans="1:1" x14ac:dyDescent="0.3">
      <c r="A262"/>
    </row>
    <row r="263" spans="1:1" x14ac:dyDescent="0.3">
      <c r="A263"/>
    </row>
    <row r="264" spans="1:1" x14ac:dyDescent="0.3">
      <c r="A264"/>
    </row>
    <row r="265" spans="1:1" x14ac:dyDescent="0.3">
      <c r="A265"/>
    </row>
    <row r="266" spans="1:1" x14ac:dyDescent="0.3">
      <c r="A266"/>
    </row>
    <row r="267" spans="1:1" x14ac:dyDescent="0.3">
      <c r="A267"/>
    </row>
    <row r="268" spans="1:1" x14ac:dyDescent="0.3">
      <c r="A268"/>
    </row>
    <row r="269" spans="1:1" x14ac:dyDescent="0.3">
      <c r="A269"/>
    </row>
    <row r="270" spans="1:1" x14ac:dyDescent="0.3">
      <c r="A270"/>
    </row>
    <row r="271" spans="1:1" x14ac:dyDescent="0.3">
      <c r="A271"/>
    </row>
    <row r="272" spans="1:1" x14ac:dyDescent="0.3">
      <c r="A272"/>
    </row>
    <row r="273" spans="1:1" x14ac:dyDescent="0.3">
      <c r="A273"/>
    </row>
    <row r="274" spans="1:1" x14ac:dyDescent="0.3">
      <c r="A274"/>
    </row>
    <row r="275" spans="1:1" x14ac:dyDescent="0.3">
      <c r="A275"/>
    </row>
    <row r="276" spans="1:1" x14ac:dyDescent="0.3">
      <c r="A276"/>
    </row>
    <row r="277" spans="1:1" x14ac:dyDescent="0.3">
      <c r="A277"/>
    </row>
    <row r="278" spans="1:1" x14ac:dyDescent="0.3">
      <c r="A278"/>
    </row>
    <row r="279" spans="1:1" x14ac:dyDescent="0.3">
      <c r="A279"/>
    </row>
    <row r="280" spans="1:1" x14ac:dyDescent="0.3">
      <c r="A280"/>
    </row>
    <row r="281" spans="1:1" x14ac:dyDescent="0.3">
      <c r="A281"/>
    </row>
    <row r="282" spans="1:1" x14ac:dyDescent="0.3">
      <c r="A282"/>
    </row>
    <row r="283" spans="1:1" x14ac:dyDescent="0.3">
      <c r="A283"/>
    </row>
    <row r="284" spans="1:1" x14ac:dyDescent="0.3">
      <c r="A284"/>
    </row>
    <row r="285" spans="1:1" x14ac:dyDescent="0.3">
      <c r="A285"/>
    </row>
    <row r="286" spans="1:1" x14ac:dyDescent="0.3">
      <c r="A286"/>
    </row>
    <row r="287" spans="1:1" x14ac:dyDescent="0.3">
      <c r="A287"/>
    </row>
    <row r="288" spans="1:1" x14ac:dyDescent="0.3">
      <c r="A288"/>
    </row>
    <row r="289" spans="1:1" x14ac:dyDescent="0.3">
      <c r="A289"/>
    </row>
    <row r="290" spans="1:1" x14ac:dyDescent="0.3">
      <c r="A290"/>
    </row>
    <row r="291" spans="1:1" x14ac:dyDescent="0.3">
      <c r="A291"/>
    </row>
    <row r="292" spans="1:1" x14ac:dyDescent="0.3">
      <c r="A292"/>
    </row>
    <row r="293" spans="1:1" x14ac:dyDescent="0.3">
      <c r="A293"/>
    </row>
    <row r="294" spans="1:1" x14ac:dyDescent="0.3">
      <c r="A294"/>
    </row>
    <row r="295" spans="1:1" x14ac:dyDescent="0.3">
      <c r="A295"/>
    </row>
    <row r="296" spans="1:1" x14ac:dyDescent="0.3">
      <c r="A296"/>
    </row>
    <row r="297" spans="1:1" x14ac:dyDescent="0.3">
      <c r="A297"/>
    </row>
    <row r="298" spans="1:1" x14ac:dyDescent="0.3">
      <c r="A298"/>
    </row>
    <row r="299" spans="1:1" x14ac:dyDescent="0.3">
      <c r="A299"/>
    </row>
    <row r="300" spans="1:1" x14ac:dyDescent="0.3">
      <c r="A300"/>
    </row>
    <row r="301" spans="1:1" x14ac:dyDescent="0.3">
      <c r="A301"/>
    </row>
    <row r="302" spans="1:1" x14ac:dyDescent="0.3">
      <c r="A302"/>
    </row>
    <row r="303" spans="1:1" x14ac:dyDescent="0.3">
      <c r="A303"/>
    </row>
    <row r="304" spans="1:1" x14ac:dyDescent="0.3">
      <c r="A304"/>
    </row>
    <row r="305" spans="1:1" x14ac:dyDescent="0.3">
      <c r="A305"/>
    </row>
    <row r="306" spans="1:1" x14ac:dyDescent="0.3">
      <c r="A306"/>
    </row>
    <row r="307" spans="1:1" x14ac:dyDescent="0.3">
      <c r="A307"/>
    </row>
    <row r="308" spans="1:1" x14ac:dyDescent="0.3">
      <c r="A308"/>
    </row>
    <row r="309" spans="1:1" x14ac:dyDescent="0.3">
      <c r="A309"/>
    </row>
    <row r="310" spans="1:1" x14ac:dyDescent="0.3">
      <c r="A310"/>
    </row>
    <row r="311" spans="1:1" x14ac:dyDescent="0.3">
      <c r="A311"/>
    </row>
    <row r="312" spans="1:1" x14ac:dyDescent="0.3">
      <c r="A312"/>
    </row>
    <row r="313" spans="1:1" x14ac:dyDescent="0.3">
      <c r="A313"/>
    </row>
    <row r="314" spans="1:1" x14ac:dyDescent="0.3">
      <c r="A314"/>
    </row>
    <row r="315" spans="1:1" x14ac:dyDescent="0.3">
      <c r="A315"/>
    </row>
    <row r="316" spans="1:1" x14ac:dyDescent="0.3">
      <c r="A316"/>
    </row>
    <row r="317" spans="1:1" x14ac:dyDescent="0.3">
      <c r="A317"/>
    </row>
    <row r="318" spans="1:1" x14ac:dyDescent="0.3">
      <c r="A318"/>
    </row>
    <row r="319" spans="1:1" x14ac:dyDescent="0.3">
      <c r="A319"/>
    </row>
    <row r="320" spans="1:1" x14ac:dyDescent="0.3">
      <c r="A320"/>
    </row>
    <row r="321" spans="1:1" x14ac:dyDescent="0.3">
      <c r="A321"/>
    </row>
    <row r="322" spans="1:1" x14ac:dyDescent="0.3">
      <c r="A322"/>
    </row>
    <row r="323" spans="1:1" x14ac:dyDescent="0.3">
      <c r="A323"/>
    </row>
    <row r="324" spans="1:1" x14ac:dyDescent="0.3">
      <c r="A324"/>
    </row>
    <row r="325" spans="1:1" x14ac:dyDescent="0.3">
      <c r="A325"/>
    </row>
    <row r="326" spans="1:1" x14ac:dyDescent="0.3">
      <c r="A326"/>
    </row>
    <row r="327" spans="1:1" x14ac:dyDescent="0.3">
      <c r="A327"/>
    </row>
    <row r="328" spans="1:1" x14ac:dyDescent="0.3">
      <c r="A328"/>
    </row>
    <row r="329" spans="1:1" x14ac:dyDescent="0.3">
      <c r="A329"/>
    </row>
    <row r="330" spans="1:1" x14ac:dyDescent="0.3">
      <c r="A330"/>
    </row>
    <row r="331" spans="1:1" x14ac:dyDescent="0.3">
      <c r="A331"/>
    </row>
    <row r="332" spans="1:1" x14ac:dyDescent="0.3">
      <c r="A332"/>
    </row>
    <row r="333" spans="1:1" x14ac:dyDescent="0.3">
      <c r="A333"/>
    </row>
    <row r="334" spans="1:1" x14ac:dyDescent="0.3">
      <c r="A334"/>
    </row>
    <row r="335" spans="1:1" x14ac:dyDescent="0.3">
      <c r="A335"/>
    </row>
    <row r="336" spans="1:1" x14ac:dyDescent="0.3">
      <c r="A336"/>
    </row>
    <row r="337" spans="1:1" x14ac:dyDescent="0.3">
      <c r="A337"/>
    </row>
    <row r="338" spans="1:1" x14ac:dyDescent="0.3">
      <c r="A338"/>
    </row>
    <row r="339" spans="1:1" x14ac:dyDescent="0.3">
      <c r="A339"/>
    </row>
    <row r="340" spans="1:1" x14ac:dyDescent="0.3">
      <c r="A340"/>
    </row>
    <row r="341" spans="1:1" x14ac:dyDescent="0.3">
      <c r="A341"/>
    </row>
    <row r="342" spans="1:1" x14ac:dyDescent="0.3">
      <c r="A342"/>
    </row>
    <row r="343" spans="1:1" x14ac:dyDescent="0.3">
      <c r="A343"/>
    </row>
    <row r="344" spans="1:1" x14ac:dyDescent="0.3">
      <c r="A344"/>
    </row>
    <row r="345" spans="1:1" x14ac:dyDescent="0.3">
      <c r="A345"/>
    </row>
    <row r="346" spans="1:1" x14ac:dyDescent="0.3">
      <c r="A346"/>
    </row>
    <row r="347" spans="1:1" x14ac:dyDescent="0.3">
      <c r="A347"/>
    </row>
    <row r="348" spans="1:1" x14ac:dyDescent="0.3">
      <c r="A348"/>
    </row>
    <row r="349" spans="1:1" x14ac:dyDescent="0.3">
      <c r="A349"/>
    </row>
    <row r="350" spans="1:1" x14ac:dyDescent="0.3">
      <c r="A350"/>
    </row>
    <row r="351" spans="1:1" x14ac:dyDescent="0.3">
      <c r="A351"/>
    </row>
    <row r="352" spans="1:1" x14ac:dyDescent="0.3">
      <c r="A352"/>
    </row>
    <row r="353" spans="1:1" x14ac:dyDescent="0.3">
      <c r="A353"/>
    </row>
    <row r="354" spans="1:1" x14ac:dyDescent="0.3">
      <c r="A354"/>
    </row>
    <row r="355" spans="1:1" x14ac:dyDescent="0.3">
      <c r="A355"/>
    </row>
    <row r="356" spans="1:1" x14ac:dyDescent="0.3">
      <c r="A356"/>
    </row>
    <row r="357" spans="1:1" x14ac:dyDescent="0.3">
      <c r="A357"/>
    </row>
    <row r="358" spans="1:1" x14ac:dyDescent="0.3">
      <c r="A358"/>
    </row>
    <row r="359" spans="1:1" x14ac:dyDescent="0.3">
      <c r="A359"/>
    </row>
    <row r="360" spans="1:1" x14ac:dyDescent="0.3">
      <c r="A360"/>
    </row>
    <row r="361" spans="1:1" x14ac:dyDescent="0.3">
      <c r="A361"/>
    </row>
    <row r="362" spans="1:1" x14ac:dyDescent="0.3">
      <c r="A362"/>
    </row>
    <row r="363" spans="1:1" x14ac:dyDescent="0.3">
      <c r="A363"/>
    </row>
    <row r="364" spans="1:1" x14ac:dyDescent="0.3">
      <c r="A364"/>
    </row>
    <row r="365" spans="1:1" x14ac:dyDescent="0.3">
      <c r="A365"/>
    </row>
    <row r="366" spans="1:1" x14ac:dyDescent="0.3">
      <c r="A366"/>
    </row>
    <row r="367" spans="1:1" x14ac:dyDescent="0.3">
      <c r="A367"/>
    </row>
    <row r="368" spans="1:1" x14ac:dyDescent="0.3">
      <c r="A368"/>
    </row>
    <row r="369" spans="1:1" x14ac:dyDescent="0.3">
      <c r="A369"/>
    </row>
    <row r="370" spans="1:1" x14ac:dyDescent="0.3">
      <c r="A370"/>
    </row>
    <row r="371" spans="1:1" x14ac:dyDescent="0.3">
      <c r="A371"/>
    </row>
    <row r="372" spans="1:1" x14ac:dyDescent="0.3">
      <c r="A372"/>
    </row>
    <row r="373" spans="1:1" x14ac:dyDescent="0.3">
      <c r="A373"/>
    </row>
    <row r="374" spans="1:1" x14ac:dyDescent="0.3">
      <c r="A374"/>
    </row>
    <row r="375" spans="1:1" x14ac:dyDescent="0.3">
      <c r="A375"/>
    </row>
    <row r="376" spans="1:1" x14ac:dyDescent="0.3">
      <c r="A376"/>
    </row>
    <row r="377" spans="1:1" x14ac:dyDescent="0.3">
      <c r="A377"/>
    </row>
    <row r="378" spans="1:1" x14ac:dyDescent="0.3">
      <c r="A378"/>
    </row>
    <row r="379" spans="1:1" x14ac:dyDescent="0.3">
      <c r="A379"/>
    </row>
    <row r="380" spans="1:1" x14ac:dyDescent="0.3">
      <c r="A380"/>
    </row>
    <row r="381" spans="1:1" x14ac:dyDescent="0.3">
      <c r="A381"/>
    </row>
    <row r="382" spans="1:1" x14ac:dyDescent="0.3">
      <c r="A382"/>
    </row>
    <row r="383" spans="1:1" x14ac:dyDescent="0.3">
      <c r="A383"/>
    </row>
    <row r="384" spans="1:1" x14ac:dyDescent="0.3">
      <c r="A384"/>
    </row>
    <row r="385" spans="1:1" x14ac:dyDescent="0.3">
      <c r="A385"/>
    </row>
    <row r="386" spans="1:1" x14ac:dyDescent="0.3">
      <c r="A386"/>
    </row>
    <row r="387" spans="1:1" x14ac:dyDescent="0.3">
      <c r="A387"/>
    </row>
    <row r="388" spans="1:1" x14ac:dyDescent="0.3">
      <c r="A388"/>
    </row>
    <row r="389" spans="1:1" x14ac:dyDescent="0.3">
      <c r="A389"/>
    </row>
    <row r="390" spans="1:1" x14ac:dyDescent="0.3">
      <c r="A390"/>
    </row>
    <row r="391" spans="1:1" x14ac:dyDescent="0.3">
      <c r="A391"/>
    </row>
    <row r="392" spans="1:1" x14ac:dyDescent="0.3">
      <c r="A392"/>
    </row>
    <row r="393" spans="1:1" x14ac:dyDescent="0.3">
      <c r="A393"/>
    </row>
    <row r="394" spans="1:1" x14ac:dyDescent="0.3">
      <c r="A394"/>
    </row>
    <row r="395" spans="1:1" x14ac:dyDescent="0.3">
      <c r="A395"/>
    </row>
    <row r="396" spans="1:1" x14ac:dyDescent="0.3">
      <c r="A396"/>
    </row>
    <row r="397" spans="1:1" x14ac:dyDescent="0.3">
      <c r="A397"/>
    </row>
    <row r="398" spans="1:1" x14ac:dyDescent="0.3">
      <c r="A398"/>
    </row>
    <row r="399" spans="1:1" x14ac:dyDescent="0.3">
      <c r="A399"/>
    </row>
    <row r="400" spans="1:1" x14ac:dyDescent="0.3">
      <c r="A400"/>
    </row>
    <row r="401" spans="1:1" x14ac:dyDescent="0.3">
      <c r="A401"/>
    </row>
    <row r="402" spans="1:1" x14ac:dyDescent="0.3">
      <c r="A402"/>
    </row>
    <row r="403" spans="1:1" x14ac:dyDescent="0.3">
      <c r="A403"/>
    </row>
    <row r="404" spans="1:1" x14ac:dyDescent="0.3">
      <c r="A404"/>
    </row>
    <row r="405" spans="1:1" x14ac:dyDescent="0.3">
      <c r="A405"/>
    </row>
    <row r="406" spans="1:1" x14ac:dyDescent="0.3">
      <c r="A406"/>
    </row>
    <row r="407" spans="1:1" x14ac:dyDescent="0.3">
      <c r="A407"/>
    </row>
    <row r="408" spans="1:1" x14ac:dyDescent="0.3">
      <c r="A408"/>
    </row>
    <row r="409" spans="1:1" x14ac:dyDescent="0.3">
      <c r="A409"/>
    </row>
    <row r="410" spans="1:1" x14ac:dyDescent="0.3">
      <c r="A410"/>
    </row>
    <row r="411" spans="1:1" x14ac:dyDescent="0.3">
      <c r="A411"/>
    </row>
    <row r="412" spans="1:1" x14ac:dyDescent="0.3">
      <c r="A412"/>
    </row>
    <row r="413" spans="1:1" x14ac:dyDescent="0.3">
      <c r="A413"/>
    </row>
    <row r="414" spans="1:1" x14ac:dyDescent="0.3">
      <c r="A414"/>
    </row>
    <row r="415" spans="1:1" x14ac:dyDescent="0.3">
      <c r="A415"/>
    </row>
    <row r="416" spans="1:1" x14ac:dyDescent="0.3">
      <c r="A416"/>
    </row>
    <row r="417" spans="1:1" x14ac:dyDescent="0.3">
      <c r="A417"/>
    </row>
    <row r="418" spans="1:1" x14ac:dyDescent="0.3">
      <c r="A418"/>
    </row>
    <row r="419" spans="1:1" x14ac:dyDescent="0.3">
      <c r="A419"/>
    </row>
    <row r="420" spans="1:1" x14ac:dyDescent="0.3">
      <c r="A420"/>
    </row>
    <row r="421" spans="1:1" x14ac:dyDescent="0.3">
      <c r="A421"/>
    </row>
    <row r="422" spans="1:1" x14ac:dyDescent="0.3">
      <c r="A422"/>
    </row>
    <row r="423" spans="1:1" x14ac:dyDescent="0.3">
      <c r="A423"/>
    </row>
    <row r="424" spans="1:1" x14ac:dyDescent="0.3">
      <c r="A424"/>
    </row>
    <row r="425" spans="1:1" x14ac:dyDescent="0.3">
      <c r="A425"/>
    </row>
    <row r="426" spans="1:1" x14ac:dyDescent="0.3">
      <c r="A426"/>
    </row>
    <row r="427" spans="1:1" x14ac:dyDescent="0.3">
      <c r="A427"/>
    </row>
    <row r="428" spans="1:1" x14ac:dyDescent="0.3">
      <c r="A428"/>
    </row>
    <row r="429" spans="1:1" x14ac:dyDescent="0.3">
      <c r="A429"/>
    </row>
    <row r="430" spans="1:1" x14ac:dyDescent="0.3">
      <c r="A430"/>
    </row>
    <row r="431" spans="1:1" x14ac:dyDescent="0.3">
      <c r="A431"/>
    </row>
    <row r="432" spans="1:1" x14ac:dyDescent="0.3">
      <c r="A432"/>
    </row>
    <row r="433" spans="1:1" x14ac:dyDescent="0.3">
      <c r="A433"/>
    </row>
    <row r="434" spans="1:1" x14ac:dyDescent="0.3">
      <c r="A434"/>
    </row>
    <row r="435" spans="1:1" x14ac:dyDescent="0.3">
      <c r="A435"/>
    </row>
    <row r="436" spans="1:1" x14ac:dyDescent="0.3">
      <c r="A436"/>
    </row>
    <row r="437" spans="1:1" x14ac:dyDescent="0.3">
      <c r="A437"/>
    </row>
    <row r="438" spans="1:1" x14ac:dyDescent="0.3">
      <c r="A438"/>
    </row>
    <row r="439" spans="1:1" x14ac:dyDescent="0.3">
      <c r="A439"/>
    </row>
    <row r="440" spans="1:1" x14ac:dyDescent="0.3">
      <c r="A440"/>
    </row>
    <row r="441" spans="1:1" x14ac:dyDescent="0.3">
      <c r="A441"/>
    </row>
    <row r="442" spans="1:1" x14ac:dyDescent="0.3">
      <c r="A442"/>
    </row>
    <row r="443" spans="1:1" x14ac:dyDescent="0.3">
      <c r="A443"/>
    </row>
    <row r="444" spans="1:1" x14ac:dyDescent="0.3">
      <c r="A444"/>
    </row>
    <row r="445" spans="1:1" x14ac:dyDescent="0.3">
      <c r="A445"/>
    </row>
    <row r="446" spans="1:1" x14ac:dyDescent="0.3">
      <c r="A446"/>
    </row>
    <row r="447" spans="1:1" x14ac:dyDescent="0.3">
      <c r="A447"/>
    </row>
    <row r="448" spans="1:1" x14ac:dyDescent="0.3">
      <c r="A448"/>
    </row>
    <row r="449" spans="1:1" x14ac:dyDescent="0.3">
      <c r="A449"/>
    </row>
    <row r="450" spans="1:1" x14ac:dyDescent="0.3">
      <c r="A450"/>
    </row>
    <row r="451" spans="1:1" x14ac:dyDescent="0.3">
      <c r="A451"/>
    </row>
    <row r="452" spans="1:1" x14ac:dyDescent="0.3">
      <c r="A452"/>
    </row>
    <row r="453" spans="1:1" x14ac:dyDescent="0.3">
      <c r="A453"/>
    </row>
    <row r="454" spans="1:1" x14ac:dyDescent="0.3">
      <c r="A454"/>
    </row>
    <row r="455" spans="1:1" x14ac:dyDescent="0.3">
      <c r="A455"/>
    </row>
    <row r="456" spans="1:1" x14ac:dyDescent="0.3">
      <c r="A456"/>
    </row>
    <row r="457" spans="1:1" x14ac:dyDescent="0.3">
      <c r="A457"/>
    </row>
    <row r="458" spans="1:1" x14ac:dyDescent="0.3">
      <c r="A458"/>
    </row>
    <row r="459" spans="1:1" x14ac:dyDescent="0.3">
      <c r="A459"/>
    </row>
    <row r="460" spans="1:1" x14ac:dyDescent="0.3">
      <c r="A460"/>
    </row>
    <row r="461" spans="1:1" x14ac:dyDescent="0.3">
      <c r="A461"/>
    </row>
    <row r="462" spans="1:1" x14ac:dyDescent="0.3">
      <c r="A462"/>
    </row>
    <row r="463" spans="1:1" x14ac:dyDescent="0.3">
      <c r="A463"/>
    </row>
    <row r="464" spans="1:1" x14ac:dyDescent="0.3">
      <c r="A464"/>
    </row>
    <row r="465" spans="1:1" x14ac:dyDescent="0.3">
      <c r="A465"/>
    </row>
    <row r="466" spans="1:1" x14ac:dyDescent="0.3">
      <c r="A466"/>
    </row>
    <row r="467" spans="1:1" x14ac:dyDescent="0.3">
      <c r="A467"/>
    </row>
    <row r="468" spans="1:1" x14ac:dyDescent="0.3">
      <c r="A468"/>
    </row>
    <row r="469" spans="1:1" x14ac:dyDescent="0.3">
      <c r="A469"/>
    </row>
    <row r="470" spans="1:1" x14ac:dyDescent="0.3">
      <c r="A470"/>
    </row>
    <row r="471" spans="1:1" x14ac:dyDescent="0.3">
      <c r="A471"/>
    </row>
    <row r="472" spans="1:1" x14ac:dyDescent="0.3">
      <c r="A472"/>
    </row>
    <row r="473" spans="1:1" x14ac:dyDescent="0.3">
      <c r="A473"/>
    </row>
    <row r="474" spans="1:1" x14ac:dyDescent="0.3">
      <c r="A474"/>
    </row>
    <row r="475" spans="1:1" x14ac:dyDescent="0.3">
      <c r="A475"/>
    </row>
    <row r="476" spans="1:1" x14ac:dyDescent="0.3">
      <c r="A476"/>
    </row>
    <row r="477" spans="1:1" x14ac:dyDescent="0.3">
      <c r="A477"/>
    </row>
    <row r="478" spans="1:1" x14ac:dyDescent="0.3">
      <c r="A478"/>
    </row>
    <row r="479" spans="1:1" x14ac:dyDescent="0.3">
      <c r="A479"/>
    </row>
    <row r="480" spans="1:1" x14ac:dyDescent="0.3">
      <c r="A480"/>
    </row>
    <row r="481" spans="1:1" x14ac:dyDescent="0.3">
      <c r="A481"/>
    </row>
    <row r="482" spans="1:1" x14ac:dyDescent="0.3">
      <c r="A482"/>
    </row>
    <row r="483" spans="1:1" x14ac:dyDescent="0.3">
      <c r="A483"/>
    </row>
    <row r="484" spans="1:1" x14ac:dyDescent="0.3">
      <c r="A484"/>
    </row>
    <row r="485" spans="1:1" x14ac:dyDescent="0.3">
      <c r="A485"/>
    </row>
    <row r="486" spans="1:1" x14ac:dyDescent="0.3">
      <c r="A486"/>
    </row>
    <row r="487" spans="1:1" x14ac:dyDescent="0.3">
      <c r="A487"/>
    </row>
    <row r="488" spans="1:1" x14ac:dyDescent="0.3">
      <c r="A488"/>
    </row>
    <row r="489" spans="1:1" x14ac:dyDescent="0.3">
      <c r="A489"/>
    </row>
    <row r="490" spans="1:1" x14ac:dyDescent="0.3">
      <c r="A490"/>
    </row>
    <row r="491" spans="1:1" x14ac:dyDescent="0.3">
      <c r="A491"/>
    </row>
    <row r="492" spans="1:1" x14ac:dyDescent="0.3">
      <c r="A492"/>
    </row>
    <row r="493" spans="1:1" x14ac:dyDescent="0.3">
      <c r="A493"/>
    </row>
    <row r="494" spans="1:1" x14ac:dyDescent="0.3">
      <c r="A494"/>
    </row>
    <row r="495" spans="1:1" x14ac:dyDescent="0.3">
      <c r="A495"/>
    </row>
    <row r="496" spans="1:1" x14ac:dyDescent="0.3">
      <c r="A496"/>
    </row>
    <row r="497" spans="1:1" x14ac:dyDescent="0.3">
      <c r="A497"/>
    </row>
    <row r="498" spans="1:1" x14ac:dyDescent="0.3">
      <c r="A498"/>
    </row>
    <row r="499" spans="1:1" x14ac:dyDescent="0.3">
      <c r="A499"/>
    </row>
    <row r="500" spans="1:1" x14ac:dyDescent="0.3">
      <c r="A500"/>
    </row>
    <row r="501" spans="1:1" x14ac:dyDescent="0.3">
      <c r="A501"/>
    </row>
    <row r="502" spans="1:1" x14ac:dyDescent="0.3">
      <c r="A502"/>
    </row>
    <row r="503" spans="1:1" x14ac:dyDescent="0.3">
      <c r="A503"/>
    </row>
    <row r="504" spans="1:1" x14ac:dyDescent="0.3">
      <c r="A504"/>
    </row>
    <row r="505" spans="1:1" x14ac:dyDescent="0.3">
      <c r="A505"/>
    </row>
    <row r="506" spans="1:1" x14ac:dyDescent="0.3">
      <c r="A506"/>
    </row>
    <row r="507" spans="1:1" x14ac:dyDescent="0.3">
      <c r="A507"/>
    </row>
    <row r="508" spans="1:1" x14ac:dyDescent="0.3">
      <c r="A508"/>
    </row>
    <row r="509" spans="1:1" x14ac:dyDescent="0.3">
      <c r="A509"/>
    </row>
    <row r="510" spans="1:1" x14ac:dyDescent="0.3">
      <c r="A510"/>
    </row>
    <row r="511" spans="1:1" x14ac:dyDescent="0.3">
      <c r="A511"/>
    </row>
    <row r="512" spans="1:1" x14ac:dyDescent="0.3">
      <c r="A512"/>
    </row>
    <row r="513" spans="1:1" x14ac:dyDescent="0.3">
      <c r="A513"/>
    </row>
    <row r="514" spans="1:1" x14ac:dyDescent="0.3">
      <c r="A514"/>
    </row>
    <row r="515" spans="1:1" x14ac:dyDescent="0.3">
      <c r="A515"/>
    </row>
    <row r="516" spans="1:1" x14ac:dyDescent="0.3">
      <c r="A516"/>
    </row>
    <row r="517" spans="1:1" x14ac:dyDescent="0.3">
      <c r="A517"/>
    </row>
    <row r="518" spans="1:1" x14ac:dyDescent="0.3">
      <c r="A518"/>
    </row>
    <row r="519" spans="1:1" x14ac:dyDescent="0.3">
      <c r="A519"/>
    </row>
    <row r="520" spans="1:1" x14ac:dyDescent="0.3">
      <c r="A520"/>
    </row>
    <row r="521" spans="1:1" x14ac:dyDescent="0.3">
      <c r="A521"/>
    </row>
    <row r="522" spans="1:1" x14ac:dyDescent="0.3">
      <c r="A522"/>
    </row>
    <row r="523" spans="1:1" x14ac:dyDescent="0.3">
      <c r="A523"/>
    </row>
    <row r="524" spans="1:1" x14ac:dyDescent="0.3">
      <c r="A524"/>
    </row>
    <row r="525" spans="1:1" x14ac:dyDescent="0.3">
      <c r="A525"/>
    </row>
    <row r="526" spans="1:1" x14ac:dyDescent="0.3">
      <c r="A526"/>
    </row>
    <row r="527" spans="1:1" x14ac:dyDescent="0.3">
      <c r="A527"/>
    </row>
    <row r="528" spans="1:1" x14ac:dyDescent="0.3">
      <c r="A528"/>
    </row>
    <row r="529" spans="1:1" x14ac:dyDescent="0.3">
      <c r="A529"/>
    </row>
    <row r="530" spans="1:1" x14ac:dyDescent="0.3">
      <c r="A530"/>
    </row>
    <row r="531" spans="1:1" x14ac:dyDescent="0.3">
      <c r="A531"/>
    </row>
    <row r="532" spans="1:1" x14ac:dyDescent="0.3">
      <c r="A532"/>
    </row>
    <row r="533" spans="1:1" x14ac:dyDescent="0.3">
      <c r="A533"/>
    </row>
    <row r="534" spans="1:1" x14ac:dyDescent="0.3">
      <c r="A534"/>
    </row>
    <row r="535" spans="1:1" x14ac:dyDescent="0.3">
      <c r="A535"/>
    </row>
    <row r="536" spans="1:1" x14ac:dyDescent="0.3">
      <c r="A536"/>
    </row>
    <row r="537" spans="1:1" x14ac:dyDescent="0.3">
      <c r="A537"/>
    </row>
    <row r="538" spans="1:1" x14ac:dyDescent="0.3">
      <c r="A538"/>
    </row>
    <row r="539" spans="1:1" x14ac:dyDescent="0.3">
      <c r="A539"/>
    </row>
    <row r="540" spans="1:1" x14ac:dyDescent="0.3">
      <c r="A540"/>
    </row>
    <row r="541" spans="1:1" x14ac:dyDescent="0.3">
      <c r="A541"/>
    </row>
    <row r="542" spans="1:1" x14ac:dyDescent="0.3">
      <c r="A542"/>
    </row>
    <row r="543" spans="1:1" x14ac:dyDescent="0.3">
      <c r="A543"/>
    </row>
    <row r="544" spans="1:1" x14ac:dyDescent="0.3">
      <c r="A544"/>
    </row>
    <row r="545" spans="1:1" x14ac:dyDescent="0.3">
      <c r="A545"/>
    </row>
    <row r="546" spans="1:1" x14ac:dyDescent="0.3">
      <c r="A546"/>
    </row>
    <row r="547" spans="1:1" x14ac:dyDescent="0.3">
      <c r="A547"/>
    </row>
    <row r="548" spans="1:1" x14ac:dyDescent="0.3">
      <c r="A548"/>
    </row>
    <row r="549" spans="1:1" x14ac:dyDescent="0.3">
      <c r="A549"/>
    </row>
    <row r="550" spans="1:1" x14ac:dyDescent="0.3">
      <c r="A550"/>
    </row>
    <row r="551" spans="1:1" x14ac:dyDescent="0.3">
      <c r="A551"/>
    </row>
    <row r="552" spans="1:1" x14ac:dyDescent="0.3">
      <c r="A552"/>
    </row>
    <row r="553" spans="1:1" x14ac:dyDescent="0.3">
      <c r="A553"/>
    </row>
    <row r="554" spans="1:1" x14ac:dyDescent="0.3">
      <c r="A554"/>
    </row>
    <row r="555" spans="1:1" x14ac:dyDescent="0.3">
      <c r="A555"/>
    </row>
    <row r="556" spans="1:1" x14ac:dyDescent="0.3">
      <c r="A556"/>
    </row>
    <row r="557" spans="1:1" x14ac:dyDescent="0.3">
      <c r="A557"/>
    </row>
    <row r="558" spans="1:1" x14ac:dyDescent="0.3">
      <c r="A558"/>
    </row>
    <row r="559" spans="1:1" x14ac:dyDescent="0.3">
      <c r="A559"/>
    </row>
    <row r="560" spans="1:1" x14ac:dyDescent="0.3">
      <c r="A560"/>
    </row>
    <row r="561" spans="1:1" x14ac:dyDescent="0.3">
      <c r="A561"/>
    </row>
    <row r="562" spans="1:1" x14ac:dyDescent="0.3">
      <c r="A562"/>
    </row>
    <row r="563" spans="1:1" x14ac:dyDescent="0.3">
      <c r="A563"/>
    </row>
    <row r="564" spans="1:1" x14ac:dyDescent="0.3">
      <c r="A564"/>
    </row>
    <row r="565" spans="1:1" x14ac:dyDescent="0.3">
      <c r="A565"/>
    </row>
    <row r="566" spans="1:1" x14ac:dyDescent="0.3">
      <c r="A566"/>
    </row>
    <row r="567" spans="1:1" x14ac:dyDescent="0.3">
      <c r="A567"/>
    </row>
    <row r="568" spans="1:1" x14ac:dyDescent="0.3">
      <c r="A568"/>
    </row>
    <row r="569" spans="1:1" x14ac:dyDescent="0.3">
      <c r="A569"/>
    </row>
    <row r="570" spans="1:1" x14ac:dyDescent="0.3">
      <c r="A570"/>
    </row>
    <row r="571" spans="1:1" x14ac:dyDescent="0.3">
      <c r="A571"/>
    </row>
    <row r="572" spans="1:1" x14ac:dyDescent="0.3">
      <c r="A572"/>
    </row>
    <row r="573" spans="1:1" x14ac:dyDescent="0.3">
      <c r="A573"/>
    </row>
    <row r="574" spans="1:1" x14ac:dyDescent="0.3">
      <c r="A574"/>
    </row>
    <row r="575" spans="1:1" x14ac:dyDescent="0.3">
      <c r="A575"/>
    </row>
    <row r="576" spans="1:1" x14ac:dyDescent="0.3">
      <c r="A576"/>
    </row>
    <row r="577" spans="1:1" x14ac:dyDescent="0.3">
      <c r="A577"/>
    </row>
    <row r="578" spans="1:1" x14ac:dyDescent="0.3">
      <c r="A578"/>
    </row>
    <row r="579" spans="1:1" x14ac:dyDescent="0.3">
      <c r="A579"/>
    </row>
    <row r="580" spans="1:1" x14ac:dyDescent="0.3">
      <c r="A580"/>
    </row>
    <row r="581" spans="1:1" x14ac:dyDescent="0.3">
      <c r="A581"/>
    </row>
    <row r="582" spans="1:1" x14ac:dyDescent="0.3">
      <c r="A582"/>
    </row>
    <row r="583" spans="1:1" x14ac:dyDescent="0.3">
      <c r="A583"/>
    </row>
    <row r="584" spans="1:1" x14ac:dyDescent="0.3">
      <c r="A584"/>
    </row>
    <row r="585" spans="1:1" x14ac:dyDescent="0.3">
      <c r="A585"/>
    </row>
    <row r="586" spans="1:1" x14ac:dyDescent="0.3">
      <c r="A586"/>
    </row>
    <row r="587" spans="1:1" x14ac:dyDescent="0.3">
      <c r="A587"/>
    </row>
    <row r="588" spans="1:1" x14ac:dyDescent="0.3">
      <c r="A588"/>
    </row>
    <row r="589" spans="1:1" x14ac:dyDescent="0.3">
      <c r="A589"/>
    </row>
    <row r="590" spans="1:1" x14ac:dyDescent="0.3">
      <c r="A590"/>
    </row>
    <row r="591" spans="1:1" x14ac:dyDescent="0.3">
      <c r="A591"/>
    </row>
    <row r="592" spans="1:1" x14ac:dyDescent="0.3">
      <c r="A592"/>
    </row>
    <row r="593" spans="1:1" x14ac:dyDescent="0.3">
      <c r="A593"/>
    </row>
    <row r="594" spans="1:1" x14ac:dyDescent="0.3">
      <c r="A594"/>
    </row>
    <row r="595" spans="1:1" x14ac:dyDescent="0.3">
      <c r="A595"/>
    </row>
    <row r="596" spans="1:1" x14ac:dyDescent="0.3">
      <c r="A596"/>
    </row>
    <row r="597" spans="1:1" x14ac:dyDescent="0.3">
      <c r="A597"/>
    </row>
    <row r="598" spans="1:1" x14ac:dyDescent="0.3">
      <c r="A598"/>
    </row>
    <row r="599" spans="1:1" x14ac:dyDescent="0.3">
      <c r="A599"/>
    </row>
    <row r="600" spans="1:1" x14ac:dyDescent="0.3">
      <c r="A600"/>
    </row>
    <row r="601" spans="1:1" x14ac:dyDescent="0.3">
      <c r="A601"/>
    </row>
    <row r="602" spans="1:1" x14ac:dyDescent="0.3">
      <c r="A602"/>
    </row>
    <row r="603" spans="1:1" x14ac:dyDescent="0.3">
      <c r="A603"/>
    </row>
    <row r="604" spans="1:1" x14ac:dyDescent="0.3">
      <c r="A604"/>
    </row>
    <row r="605" spans="1:1" x14ac:dyDescent="0.3">
      <c r="A605"/>
    </row>
    <row r="606" spans="1:1" x14ac:dyDescent="0.3">
      <c r="A606"/>
    </row>
    <row r="607" spans="1:1" x14ac:dyDescent="0.3">
      <c r="A607"/>
    </row>
    <row r="608" spans="1:1" x14ac:dyDescent="0.3">
      <c r="A608"/>
    </row>
    <row r="609" spans="1:1" x14ac:dyDescent="0.3">
      <c r="A609"/>
    </row>
    <row r="610" spans="1:1" x14ac:dyDescent="0.3">
      <c r="A610"/>
    </row>
    <row r="611" spans="1:1" x14ac:dyDescent="0.3">
      <c r="A611"/>
    </row>
    <row r="612" spans="1:1" x14ac:dyDescent="0.3">
      <c r="A612"/>
    </row>
    <row r="613" spans="1:1" x14ac:dyDescent="0.3">
      <c r="A613"/>
    </row>
    <row r="614" spans="1:1" x14ac:dyDescent="0.3">
      <c r="A614"/>
    </row>
    <row r="615" spans="1:1" x14ac:dyDescent="0.3">
      <c r="A615"/>
    </row>
    <row r="616" spans="1:1" x14ac:dyDescent="0.3">
      <c r="A616"/>
    </row>
    <row r="617" spans="1:1" x14ac:dyDescent="0.3">
      <c r="A617"/>
    </row>
    <row r="618" spans="1:1" x14ac:dyDescent="0.3">
      <c r="A618"/>
    </row>
    <row r="619" spans="1:1" x14ac:dyDescent="0.3">
      <c r="A619"/>
    </row>
    <row r="620" spans="1:1" x14ac:dyDescent="0.3">
      <c r="A620"/>
    </row>
    <row r="621" spans="1:1" x14ac:dyDescent="0.3">
      <c r="A621"/>
    </row>
    <row r="622" spans="1:1" x14ac:dyDescent="0.3">
      <c r="A622"/>
    </row>
    <row r="623" spans="1:1" x14ac:dyDescent="0.3">
      <c r="A623"/>
    </row>
    <row r="624" spans="1:1" x14ac:dyDescent="0.3">
      <c r="A624"/>
    </row>
    <row r="625" spans="1:1" x14ac:dyDescent="0.3">
      <c r="A625"/>
    </row>
    <row r="626" spans="1:1" x14ac:dyDescent="0.3">
      <c r="A626"/>
    </row>
    <row r="627" spans="1:1" x14ac:dyDescent="0.3">
      <c r="A627"/>
    </row>
    <row r="628" spans="1:1" x14ac:dyDescent="0.3">
      <c r="A628"/>
    </row>
    <row r="629" spans="1:1" x14ac:dyDescent="0.3">
      <c r="A629"/>
    </row>
    <row r="630" spans="1:1" x14ac:dyDescent="0.3">
      <c r="A630"/>
    </row>
    <row r="631" spans="1:1" x14ac:dyDescent="0.3">
      <c r="A631"/>
    </row>
    <row r="632" spans="1:1" x14ac:dyDescent="0.3">
      <c r="A632"/>
    </row>
    <row r="633" spans="1:1" x14ac:dyDescent="0.3">
      <c r="A633"/>
    </row>
    <row r="634" spans="1:1" x14ac:dyDescent="0.3">
      <c r="A634"/>
    </row>
    <row r="635" spans="1:1" x14ac:dyDescent="0.3">
      <c r="A635"/>
    </row>
    <row r="636" spans="1:1" x14ac:dyDescent="0.3">
      <c r="A636"/>
    </row>
    <row r="637" spans="1:1" x14ac:dyDescent="0.3">
      <c r="A637"/>
    </row>
    <row r="638" spans="1:1" x14ac:dyDescent="0.3">
      <c r="A638"/>
    </row>
    <row r="639" spans="1:1" x14ac:dyDescent="0.3">
      <c r="A639"/>
    </row>
    <row r="640" spans="1:1" x14ac:dyDescent="0.3">
      <c r="A640"/>
    </row>
    <row r="641" spans="1:1" x14ac:dyDescent="0.3">
      <c r="A641"/>
    </row>
    <row r="642" spans="1:1" x14ac:dyDescent="0.3">
      <c r="A642"/>
    </row>
    <row r="643" spans="1:1" x14ac:dyDescent="0.3">
      <c r="A643"/>
    </row>
    <row r="644" spans="1:1" x14ac:dyDescent="0.3">
      <c r="A644"/>
    </row>
    <row r="645" spans="1:1" x14ac:dyDescent="0.3">
      <c r="A645"/>
    </row>
    <row r="646" spans="1:1" x14ac:dyDescent="0.3">
      <c r="A646"/>
    </row>
    <row r="647" spans="1:1" x14ac:dyDescent="0.3">
      <c r="A647"/>
    </row>
    <row r="648" spans="1:1" x14ac:dyDescent="0.3">
      <c r="A648"/>
    </row>
    <row r="649" spans="1:1" x14ac:dyDescent="0.3">
      <c r="A649"/>
    </row>
    <row r="650" spans="1:1" x14ac:dyDescent="0.3">
      <c r="A650"/>
    </row>
    <row r="651" spans="1:1" x14ac:dyDescent="0.3">
      <c r="A651"/>
    </row>
    <row r="652" spans="1:1" x14ac:dyDescent="0.3">
      <c r="A652"/>
    </row>
    <row r="653" spans="1:1" x14ac:dyDescent="0.3">
      <c r="A653"/>
    </row>
    <row r="654" spans="1:1" x14ac:dyDescent="0.3">
      <c r="A654"/>
    </row>
    <row r="655" spans="1:1" x14ac:dyDescent="0.3">
      <c r="A655"/>
    </row>
    <row r="656" spans="1:1" x14ac:dyDescent="0.3">
      <c r="A656"/>
    </row>
    <row r="657" spans="1:1" x14ac:dyDescent="0.3">
      <c r="A657"/>
    </row>
    <row r="658" spans="1:1" x14ac:dyDescent="0.3">
      <c r="A658"/>
    </row>
    <row r="659" spans="1:1" x14ac:dyDescent="0.3">
      <c r="A659"/>
    </row>
    <row r="660" spans="1:1" x14ac:dyDescent="0.3">
      <c r="A660"/>
    </row>
    <row r="661" spans="1:1" x14ac:dyDescent="0.3">
      <c r="A661"/>
    </row>
    <row r="662" spans="1:1" x14ac:dyDescent="0.3">
      <c r="A662"/>
    </row>
    <row r="663" spans="1:1" x14ac:dyDescent="0.3">
      <c r="A663"/>
    </row>
    <row r="664" spans="1:1" x14ac:dyDescent="0.3">
      <c r="A664"/>
    </row>
    <row r="665" spans="1:1" x14ac:dyDescent="0.3">
      <c r="A665"/>
    </row>
    <row r="666" spans="1:1" x14ac:dyDescent="0.3">
      <c r="A666"/>
    </row>
    <row r="667" spans="1:1" x14ac:dyDescent="0.3">
      <c r="A667"/>
    </row>
    <row r="668" spans="1:1" x14ac:dyDescent="0.3">
      <c r="A668"/>
    </row>
    <row r="669" spans="1:1" x14ac:dyDescent="0.3">
      <c r="A669"/>
    </row>
    <row r="670" spans="1:1" x14ac:dyDescent="0.3">
      <c r="A670"/>
    </row>
    <row r="671" spans="1:1" x14ac:dyDescent="0.3">
      <c r="A671"/>
    </row>
    <row r="672" spans="1:1" x14ac:dyDescent="0.3">
      <c r="A672"/>
    </row>
    <row r="673" spans="1:1" x14ac:dyDescent="0.3">
      <c r="A673"/>
    </row>
    <row r="674" spans="1:1" x14ac:dyDescent="0.3">
      <c r="A674"/>
    </row>
    <row r="675" spans="1:1" x14ac:dyDescent="0.3">
      <c r="A675"/>
    </row>
    <row r="676" spans="1:1" x14ac:dyDescent="0.3">
      <c r="A676"/>
    </row>
    <row r="677" spans="1:1" x14ac:dyDescent="0.3">
      <c r="A677"/>
    </row>
    <row r="678" spans="1:1" x14ac:dyDescent="0.3">
      <c r="A678"/>
    </row>
    <row r="679" spans="1:1" x14ac:dyDescent="0.3">
      <c r="A679"/>
    </row>
    <row r="680" spans="1:1" x14ac:dyDescent="0.3">
      <c r="A680"/>
    </row>
    <row r="681" spans="1:1" x14ac:dyDescent="0.3">
      <c r="A681"/>
    </row>
    <row r="682" spans="1:1" x14ac:dyDescent="0.3">
      <c r="A682"/>
    </row>
    <row r="683" spans="1:1" x14ac:dyDescent="0.3">
      <c r="A683"/>
    </row>
    <row r="684" spans="1:1" x14ac:dyDescent="0.3">
      <c r="A684"/>
    </row>
    <row r="685" spans="1:1" x14ac:dyDescent="0.3">
      <c r="A685"/>
    </row>
    <row r="686" spans="1:1" x14ac:dyDescent="0.3">
      <c r="A686"/>
    </row>
    <row r="687" spans="1:1" x14ac:dyDescent="0.3">
      <c r="A687"/>
    </row>
    <row r="688" spans="1:1" x14ac:dyDescent="0.3">
      <c r="A688"/>
    </row>
    <row r="689" spans="1:1" x14ac:dyDescent="0.3">
      <c r="A689"/>
    </row>
    <row r="690" spans="1:1" x14ac:dyDescent="0.3">
      <c r="A690"/>
    </row>
    <row r="691" spans="1:1" x14ac:dyDescent="0.3">
      <c r="A691"/>
    </row>
    <row r="692" spans="1:1" x14ac:dyDescent="0.3">
      <c r="A692"/>
    </row>
    <row r="693" spans="1:1" x14ac:dyDescent="0.3">
      <c r="A693"/>
    </row>
    <row r="694" spans="1:1" x14ac:dyDescent="0.3">
      <c r="A694"/>
    </row>
    <row r="695" spans="1:1" x14ac:dyDescent="0.3">
      <c r="A695"/>
    </row>
    <row r="696" spans="1:1" x14ac:dyDescent="0.3">
      <c r="A696"/>
    </row>
    <row r="697" spans="1:1" x14ac:dyDescent="0.3">
      <c r="A697"/>
    </row>
    <row r="698" spans="1:1" x14ac:dyDescent="0.3">
      <c r="A698"/>
    </row>
    <row r="699" spans="1:1" x14ac:dyDescent="0.3">
      <c r="A699"/>
    </row>
    <row r="700" spans="1:1" x14ac:dyDescent="0.3">
      <c r="A700"/>
    </row>
    <row r="701" spans="1:1" x14ac:dyDescent="0.3">
      <c r="A701"/>
    </row>
    <row r="702" spans="1:1" x14ac:dyDescent="0.3">
      <c r="A702"/>
    </row>
    <row r="703" spans="1:1" x14ac:dyDescent="0.3">
      <c r="A703"/>
    </row>
    <row r="704" spans="1:1" x14ac:dyDescent="0.3">
      <c r="A704"/>
    </row>
    <row r="705" spans="1:1" x14ac:dyDescent="0.3">
      <c r="A705"/>
    </row>
    <row r="706" spans="1:1" x14ac:dyDescent="0.3">
      <c r="A706"/>
    </row>
    <row r="707" spans="1:1" x14ac:dyDescent="0.3">
      <c r="A707"/>
    </row>
    <row r="708" spans="1:1" x14ac:dyDescent="0.3">
      <c r="A708"/>
    </row>
    <row r="709" spans="1:1" x14ac:dyDescent="0.3">
      <c r="A709"/>
    </row>
    <row r="710" spans="1:1" x14ac:dyDescent="0.3">
      <c r="A710"/>
    </row>
    <row r="711" spans="1:1" x14ac:dyDescent="0.3">
      <c r="A711"/>
    </row>
    <row r="712" spans="1:1" x14ac:dyDescent="0.3">
      <c r="A712"/>
    </row>
    <row r="713" spans="1:1" x14ac:dyDescent="0.3">
      <c r="A713"/>
    </row>
    <row r="714" spans="1:1" x14ac:dyDescent="0.3">
      <c r="A714"/>
    </row>
    <row r="715" spans="1:1" x14ac:dyDescent="0.3">
      <c r="A715"/>
    </row>
    <row r="716" spans="1:1" x14ac:dyDescent="0.3">
      <c r="A716"/>
    </row>
    <row r="717" spans="1:1" x14ac:dyDescent="0.3">
      <c r="A717"/>
    </row>
    <row r="718" spans="1:1" x14ac:dyDescent="0.3">
      <c r="A718"/>
    </row>
    <row r="719" spans="1:1" x14ac:dyDescent="0.3">
      <c r="A719"/>
    </row>
    <row r="720" spans="1:1" x14ac:dyDescent="0.3">
      <c r="A720"/>
    </row>
    <row r="721" spans="1:1" x14ac:dyDescent="0.3">
      <c r="A721"/>
    </row>
    <row r="722" spans="1:1" x14ac:dyDescent="0.3">
      <c r="A722"/>
    </row>
    <row r="723" spans="1:1" x14ac:dyDescent="0.3">
      <c r="A723"/>
    </row>
    <row r="724" spans="1:1" x14ac:dyDescent="0.3">
      <c r="A724"/>
    </row>
    <row r="725" spans="1:1" x14ac:dyDescent="0.3">
      <c r="A725"/>
    </row>
    <row r="726" spans="1:1" x14ac:dyDescent="0.3">
      <c r="A726"/>
    </row>
    <row r="727" spans="1:1" x14ac:dyDescent="0.3">
      <c r="A727"/>
    </row>
    <row r="728" spans="1:1" x14ac:dyDescent="0.3">
      <c r="A728"/>
    </row>
    <row r="729" spans="1:1" x14ac:dyDescent="0.3">
      <c r="A729"/>
    </row>
    <row r="730" spans="1:1" x14ac:dyDescent="0.3">
      <c r="A730"/>
    </row>
    <row r="731" spans="1:1" x14ac:dyDescent="0.3">
      <c r="A731"/>
    </row>
    <row r="732" spans="1:1" x14ac:dyDescent="0.3">
      <c r="A732"/>
    </row>
    <row r="733" spans="1:1" x14ac:dyDescent="0.3">
      <c r="A733"/>
    </row>
    <row r="734" spans="1:1" x14ac:dyDescent="0.3">
      <c r="A734"/>
    </row>
    <row r="735" spans="1:1" x14ac:dyDescent="0.3">
      <c r="A735"/>
    </row>
    <row r="736" spans="1:1" x14ac:dyDescent="0.3">
      <c r="A736"/>
    </row>
    <row r="737" spans="1:1" x14ac:dyDescent="0.3">
      <c r="A737"/>
    </row>
    <row r="738" spans="1:1" x14ac:dyDescent="0.3">
      <c r="A738"/>
    </row>
    <row r="739" spans="1:1" x14ac:dyDescent="0.3">
      <c r="A739"/>
    </row>
    <row r="740" spans="1:1" x14ac:dyDescent="0.3">
      <c r="A740"/>
    </row>
    <row r="741" spans="1:1" x14ac:dyDescent="0.3">
      <c r="A741"/>
    </row>
    <row r="742" spans="1:1" x14ac:dyDescent="0.3">
      <c r="A742"/>
    </row>
    <row r="743" spans="1:1" x14ac:dyDescent="0.3">
      <c r="A743"/>
    </row>
    <row r="744" spans="1:1" x14ac:dyDescent="0.3">
      <c r="A744"/>
    </row>
    <row r="745" spans="1:1" x14ac:dyDescent="0.3">
      <c r="A745"/>
    </row>
    <row r="746" spans="1:1" x14ac:dyDescent="0.3">
      <c r="A746"/>
    </row>
    <row r="747" spans="1:1" x14ac:dyDescent="0.3">
      <c r="A747"/>
    </row>
    <row r="748" spans="1:1" x14ac:dyDescent="0.3">
      <c r="A748"/>
    </row>
    <row r="749" spans="1:1" x14ac:dyDescent="0.3">
      <c r="A749"/>
    </row>
    <row r="750" spans="1:1" x14ac:dyDescent="0.3">
      <c r="A750"/>
    </row>
    <row r="751" spans="1:1" x14ac:dyDescent="0.3">
      <c r="A751"/>
    </row>
    <row r="752" spans="1:1" x14ac:dyDescent="0.3">
      <c r="A752"/>
    </row>
    <row r="753" spans="1:1" x14ac:dyDescent="0.3">
      <c r="A753"/>
    </row>
    <row r="754" spans="1:1" x14ac:dyDescent="0.3">
      <c r="A754"/>
    </row>
    <row r="755" spans="1:1" x14ac:dyDescent="0.3">
      <c r="A755"/>
    </row>
    <row r="756" spans="1:1" x14ac:dyDescent="0.3">
      <c r="A756"/>
    </row>
    <row r="757" spans="1:1" x14ac:dyDescent="0.3">
      <c r="A757"/>
    </row>
    <row r="758" spans="1:1" x14ac:dyDescent="0.3">
      <c r="A758"/>
    </row>
    <row r="759" spans="1:1" x14ac:dyDescent="0.3">
      <c r="A759"/>
    </row>
    <row r="760" spans="1:1" x14ac:dyDescent="0.3">
      <c r="A760"/>
    </row>
    <row r="761" spans="1:1" x14ac:dyDescent="0.3">
      <c r="A761"/>
    </row>
    <row r="762" spans="1:1" x14ac:dyDescent="0.3">
      <c r="A762"/>
    </row>
    <row r="763" spans="1:1" x14ac:dyDescent="0.3">
      <c r="A763"/>
    </row>
    <row r="764" spans="1:1" x14ac:dyDescent="0.3">
      <c r="A764"/>
    </row>
    <row r="765" spans="1:1" x14ac:dyDescent="0.3">
      <c r="A765"/>
    </row>
    <row r="766" spans="1:1" x14ac:dyDescent="0.3">
      <c r="A766"/>
    </row>
    <row r="767" spans="1:1" x14ac:dyDescent="0.3">
      <c r="A767"/>
    </row>
    <row r="768" spans="1:1" x14ac:dyDescent="0.3">
      <c r="A768"/>
    </row>
    <row r="769" spans="1:1" x14ac:dyDescent="0.3">
      <c r="A769"/>
    </row>
    <row r="770" spans="1:1" x14ac:dyDescent="0.3">
      <c r="A770"/>
    </row>
    <row r="771" spans="1:1" x14ac:dyDescent="0.3">
      <c r="A771"/>
    </row>
    <row r="772" spans="1:1" x14ac:dyDescent="0.3">
      <c r="A772"/>
    </row>
    <row r="773" spans="1:1" x14ac:dyDescent="0.3">
      <c r="A773"/>
    </row>
    <row r="774" spans="1:1" x14ac:dyDescent="0.3">
      <c r="A774"/>
    </row>
    <row r="775" spans="1:1" x14ac:dyDescent="0.3">
      <c r="A775"/>
    </row>
    <row r="776" spans="1:1" x14ac:dyDescent="0.3">
      <c r="A776"/>
    </row>
    <row r="777" spans="1:1" x14ac:dyDescent="0.3">
      <c r="A777"/>
    </row>
    <row r="778" spans="1:1" x14ac:dyDescent="0.3">
      <c r="A778"/>
    </row>
    <row r="779" spans="1:1" x14ac:dyDescent="0.3">
      <c r="A779"/>
    </row>
    <row r="780" spans="1:1" x14ac:dyDescent="0.3">
      <c r="A780"/>
    </row>
    <row r="781" spans="1:1" x14ac:dyDescent="0.3">
      <c r="A781"/>
    </row>
    <row r="782" spans="1:1" x14ac:dyDescent="0.3">
      <c r="A782"/>
    </row>
    <row r="783" spans="1:1" x14ac:dyDescent="0.3">
      <c r="A783"/>
    </row>
    <row r="784" spans="1:1" x14ac:dyDescent="0.3">
      <c r="A784"/>
    </row>
    <row r="785" spans="1:1" x14ac:dyDescent="0.3">
      <c r="A785"/>
    </row>
    <row r="786" spans="1:1" x14ac:dyDescent="0.3">
      <c r="A786"/>
    </row>
    <row r="787" spans="1:1" x14ac:dyDescent="0.3">
      <c r="A787"/>
    </row>
    <row r="788" spans="1:1" x14ac:dyDescent="0.3">
      <c r="A788"/>
    </row>
    <row r="789" spans="1:1" x14ac:dyDescent="0.3">
      <c r="A789"/>
    </row>
    <row r="790" spans="1:1" x14ac:dyDescent="0.3">
      <c r="A790"/>
    </row>
    <row r="791" spans="1:1" x14ac:dyDescent="0.3">
      <c r="A791"/>
    </row>
    <row r="792" spans="1:1" x14ac:dyDescent="0.3">
      <c r="A792"/>
    </row>
    <row r="793" spans="1:1" x14ac:dyDescent="0.3">
      <c r="A793"/>
    </row>
    <row r="794" spans="1:1" x14ac:dyDescent="0.3">
      <c r="A794"/>
    </row>
    <row r="795" spans="1:1" x14ac:dyDescent="0.3">
      <c r="A795"/>
    </row>
    <row r="796" spans="1:1" x14ac:dyDescent="0.3">
      <c r="A796"/>
    </row>
    <row r="797" spans="1:1" x14ac:dyDescent="0.3">
      <c r="A797"/>
    </row>
    <row r="798" spans="1:1" x14ac:dyDescent="0.3">
      <c r="A798"/>
    </row>
    <row r="799" spans="1:1" x14ac:dyDescent="0.3">
      <c r="A799"/>
    </row>
    <row r="800" spans="1:1" x14ac:dyDescent="0.3">
      <c r="A800"/>
    </row>
    <row r="801" spans="1:1" x14ac:dyDescent="0.3">
      <c r="A801"/>
    </row>
    <row r="802" spans="1:1" x14ac:dyDescent="0.3">
      <c r="A802"/>
    </row>
    <row r="803" spans="1:1" x14ac:dyDescent="0.3">
      <c r="A803"/>
    </row>
    <row r="804" spans="1:1" x14ac:dyDescent="0.3">
      <c r="A804"/>
    </row>
    <row r="805" spans="1:1" x14ac:dyDescent="0.3">
      <c r="A805"/>
    </row>
    <row r="806" spans="1:1" x14ac:dyDescent="0.3">
      <c r="A806"/>
    </row>
    <row r="807" spans="1:1" x14ac:dyDescent="0.3">
      <c r="A807"/>
    </row>
    <row r="808" spans="1:1" x14ac:dyDescent="0.3">
      <c r="A808"/>
    </row>
    <row r="809" spans="1:1" x14ac:dyDescent="0.3">
      <c r="A809"/>
    </row>
    <row r="810" spans="1:1" x14ac:dyDescent="0.3">
      <c r="A810"/>
    </row>
    <row r="811" spans="1:1" x14ac:dyDescent="0.3">
      <c r="A811"/>
    </row>
    <row r="812" spans="1:1" x14ac:dyDescent="0.3">
      <c r="A812"/>
    </row>
    <row r="813" spans="1:1" x14ac:dyDescent="0.3">
      <c r="A813"/>
    </row>
    <row r="814" spans="1:1" x14ac:dyDescent="0.3">
      <c r="A814"/>
    </row>
    <row r="815" spans="1:1" x14ac:dyDescent="0.3">
      <c r="A815"/>
    </row>
    <row r="816" spans="1:1" x14ac:dyDescent="0.3">
      <c r="A816"/>
    </row>
    <row r="817" spans="1:1" x14ac:dyDescent="0.3">
      <c r="A817"/>
    </row>
    <row r="818" spans="1:1" x14ac:dyDescent="0.3">
      <c r="A818"/>
    </row>
    <row r="819" spans="1:1" x14ac:dyDescent="0.3">
      <c r="A819"/>
    </row>
    <row r="820" spans="1:1" x14ac:dyDescent="0.3">
      <c r="A820"/>
    </row>
    <row r="821" spans="1:1" x14ac:dyDescent="0.3">
      <c r="A821"/>
    </row>
    <row r="822" spans="1:1" x14ac:dyDescent="0.3">
      <c r="A822"/>
    </row>
    <row r="823" spans="1:1" x14ac:dyDescent="0.3">
      <c r="A823"/>
    </row>
    <row r="824" spans="1:1" x14ac:dyDescent="0.3">
      <c r="A824"/>
    </row>
    <row r="825" spans="1:1" x14ac:dyDescent="0.3">
      <c r="A825"/>
    </row>
    <row r="826" spans="1:1" x14ac:dyDescent="0.3">
      <c r="A826"/>
    </row>
    <row r="827" spans="1:1" x14ac:dyDescent="0.3">
      <c r="A827"/>
    </row>
    <row r="828" spans="1:1" x14ac:dyDescent="0.3">
      <c r="A828"/>
    </row>
    <row r="829" spans="1:1" x14ac:dyDescent="0.3">
      <c r="A829"/>
    </row>
    <row r="830" spans="1:1" x14ac:dyDescent="0.3">
      <c r="A830"/>
    </row>
    <row r="831" spans="1:1" x14ac:dyDescent="0.3">
      <c r="A831"/>
    </row>
    <row r="832" spans="1:1" x14ac:dyDescent="0.3">
      <c r="A832"/>
    </row>
    <row r="833" spans="1:1" x14ac:dyDescent="0.3">
      <c r="A833"/>
    </row>
    <row r="834" spans="1:1" x14ac:dyDescent="0.3">
      <c r="A834"/>
    </row>
    <row r="835" spans="1:1" x14ac:dyDescent="0.3">
      <c r="A835"/>
    </row>
    <row r="836" spans="1:1" x14ac:dyDescent="0.3">
      <c r="A836"/>
    </row>
    <row r="837" spans="1:1" x14ac:dyDescent="0.3">
      <c r="A837"/>
    </row>
    <row r="838" spans="1:1" x14ac:dyDescent="0.3">
      <c r="A838"/>
    </row>
    <row r="839" spans="1:1" x14ac:dyDescent="0.3">
      <c r="A839"/>
    </row>
    <row r="840" spans="1:1" x14ac:dyDescent="0.3">
      <c r="A840"/>
    </row>
    <row r="841" spans="1:1" x14ac:dyDescent="0.3">
      <c r="A841"/>
    </row>
    <row r="842" spans="1:1" x14ac:dyDescent="0.3">
      <c r="A842"/>
    </row>
    <row r="843" spans="1:1" x14ac:dyDescent="0.3">
      <c r="A843"/>
    </row>
    <row r="844" spans="1:1" x14ac:dyDescent="0.3">
      <c r="A844"/>
    </row>
    <row r="845" spans="1:1" x14ac:dyDescent="0.3">
      <c r="A845"/>
    </row>
    <row r="846" spans="1:1" x14ac:dyDescent="0.3">
      <c r="A846"/>
    </row>
    <row r="847" spans="1:1" x14ac:dyDescent="0.3">
      <c r="A847"/>
    </row>
    <row r="848" spans="1:1" x14ac:dyDescent="0.3">
      <c r="A848"/>
    </row>
    <row r="849" spans="1:1" x14ac:dyDescent="0.3">
      <c r="A849"/>
    </row>
    <row r="850" spans="1:1" x14ac:dyDescent="0.3">
      <c r="A850"/>
    </row>
    <row r="851" spans="1:1" x14ac:dyDescent="0.3">
      <c r="A851"/>
    </row>
    <row r="852" spans="1:1" x14ac:dyDescent="0.3">
      <c r="A852"/>
    </row>
    <row r="853" spans="1:1" x14ac:dyDescent="0.3">
      <c r="A853"/>
    </row>
    <row r="854" spans="1:1" x14ac:dyDescent="0.3">
      <c r="A854"/>
    </row>
    <row r="855" spans="1:1" x14ac:dyDescent="0.3">
      <c r="A855"/>
    </row>
    <row r="856" spans="1:1" x14ac:dyDescent="0.3">
      <c r="A856"/>
    </row>
    <row r="857" spans="1:1" x14ac:dyDescent="0.3">
      <c r="A857"/>
    </row>
    <row r="858" spans="1:1" x14ac:dyDescent="0.3">
      <c r="A858"/>
    </row>
    <row r="859" spans="1:1" x14ac:dyDescent="0.3">
      <c r="A859"/>
    </row>
    <row r="860" spans="1:1" x14ac:dyDescent="0.3">
      <c r="A860"/>
    </row>
    <row r="861" spans="1:1" x14ac:dyDescent="0.3">
      <c r="A861"/>
    </row>
    <row r="862" spans="1:1" x14ac:dyDescent="0.3">
      <c r="A862"/>
    </row>
    <row r="863" spans="1:1" x14ac:dyDescent="0.3">
      <c r="A863"/>
    </row>
    <row r="864" spans="1:1" x14ac:dyDescent="0.3">
      <c r="A864"/>
    </row>
    <row r="865" spans="1:1" x14ac:dyDescent="0.3">
      <c r="A865"/>
    </row>
    <row r="866" spans="1:1" x14ac:dyDescent="0.3">
      <c r="A866"/>
    </row>
    <row r="867" spans="1:1" x14ac:dyDescent="0.3">
      <c r="A867"/>
    </row>
    <row r="868" spans="1:1" x14ac:dyDescent="0.3">
      <c r="A868"/>
    </row>
    <row r="869" spans="1:1" x14ac:dyDescent="0.3">
      <c r="A869"/>
    </row>
    <row r="870" spans="1:1" x14ac:dyDescent="0.3">
      <c r="A870"/>
    </row>
    <row r="871" spans="1:1" x14ac:dyDescent="0.3">
      <c r="A871"/>
    </row>
    <row r="872" spans="1:1" x14ac:dyDescent="0.3">
      <c r="A872"/>
    </row>
    <row r="873" spans="1:1" x14ac:dyDescent="0.3">
      <c r="A873"/>
    </row>
    <row r="874" spans="1:1" x14ac:dyDescent="0.3">
      <c r="A874"/>
    </row>
    <row r="875" spans="1:1" x14ac:dyDescent="0.3">
      <c r="A875"/>
    </row>
    <row r="876" spans="1:1" x14ac:dyDescent="0.3">
      <c r="A876"/>
    </row>
    <row r="877" spans="1:1" x14ac:dyDescent="0.3">
      <c r="A877"/>
    </row>
    <row r="878" spans="1:1" x14ac:dyDescent="0.3">
      <c r="A878"/>
    </row>
    <row r="879" spans="1:1" x14ac:dyDescent="0.3">
      <c r="A879"/>
    </row>
    <row r="880" spans="1:1" x14ac:dyDescent="0.3">
      <c r="A880"/>
    </row>
    <row r="881" spans="1:1" x14ac:dyDescent="0.3">
      <c r="A881"/>
    </row>
    <row r="882" spans="1:1" x14ac:dyDescent="0.3">
      <c r="A882"/>
    </row>
    <row r="883" spans="1:1" x14ac:dyDescent="0.3">
      <c r="A883"/>
    </row>
    <row r="884" spans="1:1" x14ac:dyDescent="0.3">
      <c r="A884"/>
    </row>
    <row r="885" spans="1:1" x14ac:dyDescent="0.3">
      <c r="A885"/>
    </row>
    <row r="886" spans="1:1" x14ac:dyDescent="0.3">
      <c r="A886"/>
    </row>
    <row r="887" spans="1:1" x14ac:dyDescent="0.3">
      <c r="A887"/>
    </row>
    <row r="888" spans="1:1" x14ac:dyDescent="0.3">
      <c r="A888"/>
    </row>
    <row r="889" spans="1:1" x14ac:dyDescent="0.3">
      <c r="A889"/>
    </row>
    <row r="890" spans="1:1" x14ac:dyDescent="0.3">
      <c r="A890"/>
    </row>
    <row r="891" spans="1:1" x14ac:dyDescent="0.3">
      <c r="A891"/>
    </row>
    <row r="892" spans="1:1" x14ac:dyDescent="0.3">
      <c r="A892"/>
    </row>
    <row r="893" spans="1:1" x14ac:dyDescent="0.3">
      <c r="A893"/>
    </row>
    <row r="894" spans="1:1" x14ac:dyDescent="0.3">
      <c r="A894"/>
    </row>
    <row r="895" spans="1:1" x14ac:dyDescent="0.3">
      <c r="A895"/>
    </row>
    <row r="896" spans="1:1" x14ac:dyDescent="0.3">
      <c r="A896"/>
    </row>
    <row r="897" spans="1:1" x14ac:dyDescent="0.3">
      <c r="A897"/>
    </row>
    <row r="898" spans="1:1" x14ac:dyDescent="0.3">
      <c r="A898"/>
    </row>
    <row r="899" spans="1:1" x14ac:dyDescent="0.3">
      <c r="A899"/>
    </row>
    <row r="900" spans="1:1" x14ac:dyDescent="0.3">
      <c r="A900"/>
    </row>
    <row r="901" spans="1:1" x14ac:dyDescent="0.3">
      <c r="A901"/>
    </row>
    <row r="902" spans="1:1" x14ac:dyDescent="0.3">
      <c r="A902"/>
    </row>
    <row r="903" spans="1:1" x14ac:dyDescent="0.3">
      <c r="A903"/>
    </row>
    <row r="904" spans="1:1" x14ac:dyDescent="0.3">
      <c r="A904"/>
    </row>
    <row r="905" spans="1:1" x14ac:dyDescent="0.3">
      <c r="A905"/>
    </row>
    <row r="906" spans="1:1" x14ac:dyDescent="0.3">
      <c r="A906"/>
    </row>
    <row r="907" spans="1:1" x14ac:dyDescent="0.3">
      <c r="A907"/>
    </row>
    <row r="908" spans="1:1" x14ac:dyDescent="0.3">
      <c r="A908"/>
    </row>
    <row r="909" spans="1:1" x14ac:dyDescent="0.3">
      <c r="A909"/>
    </row>
    <row r="910" spans="1:1" x14ac:dyDescent="0.3">
      <c r="A910"/>
    </row>
    <row r="911" spans="1:1" x14ac:dyDescent="0.3">
      <c r="A911"/>
    </row>
    <row r="912" spans="1:1" x14ac:dyDescent="0.3">
      <c r="A912"/>
    </row>
    <row r="913" spans="1:1" x14ac:dyDescent="0.3">
      <c r="A913"/>
    </row>
    <row r="914" spans="1:1" x14ac:dyDescent="0.3">
      <c r="A914"/>
    </row>
    <row r="915" spans="1:1" x14ac:dyDescent="0.3">
      <c r="A915"/>
    </row>
    <row r="916" spans="1:1" x14ac:dyDescent="0.3">
      <c r="A916"/>
    </row>
    <row r="917" spans="1:1" x14ac:dyDescent="0.3">
      <c r="A917"/>
    </row>
    <row r="918" spans="1:1" x14ac:dyDescent="0.3">
      <c r="A918"/>
    </row>
    <row r="919" spans="1:1" x14ac:dyDescent="0.3">
      <c r="A919"/>
    </row>
    <row r="920" spans="1:1" x14ac:dyDescent="0.3">
      <c r="A920"/>
    </row>
    <row r="921" spans="1:1" x14ac:dyDescent="0.3">
      <c r="A921"/>
    </row>
    <row r="922" spans="1:1" x14ac:dyDescent="0.3">
      <c r="A922"/>
    </row>
    <row r="923" spans="1:1" x14ac:dyDescent="0.3">
      <c r="A923"/>
    </row>
    <row r="924" spans="1:1" x14ac:dyDescent="0.3">
      <c r="A924"/>
    </row>
    <row r="925" spans="1:1" x14ac:dyDescent="0.3">
      <c r="A925"/>
    </row>
    <row r="926" spans="1:1" x14ac:dyDescent="0.3">
      <c r="A926"/>
    </row>
    <row r="927" spans="1:1" x14ac:dyDescent="0.3">
      <c r="A927"/>
    </row>
    <row r="928" spans="1:1" x14ac:dyDescent="0.3">
      <c r="A928"/>
    </row>
    <row r="929" spans="1:1" x14ac:dyDescent="0.3">
      <c r="A929"/>
    </row>
    <row r="930" spans="1:1" x14ac:dyDescent="0.3">
      <c r="A930"/>
    </row>
    <row r="931" spans="1:1" x14ac:dyDescent="0.3">
      <c r="A931"/>
    </row>
    <row r="932" spans="1:1" x14ac:dyDescent="0.3">
      <c r="A932"/>
    </row>
    <row r="933" spans="1:1" x14ac:dyDescent="0.3">
      <c r="A933"/>
    </row>
    <row r="934" spans="1:1" x14ac:dyDescent="0.3">
      <c r="A934"/>
    </row>
    <row r="935" spans="1:1" x14ac:dyDescent="0.3">
      <c r="A935"/>
    </row>
    <row r="936" spans="1:1" x14ac:dyDescent="0.3">
      <c r="A936"/>
    </row>
    <row r="937" spans="1:1" x14ac:dyDescent="0.3">
      <c r="A937"/>
    </row>
    <row r="938" spans="1:1" x14ac:dyDescent="0.3">
      <c r="A938"/>
    </row>
    <row r="939" spans="1:1" x14ac:dyDescent="0.3">
      <c r="A939"/>
    </row>
    <row r="940" spans="1:1" x14ac:dyDescent="0.3">
      <c r="A940"/>
    </row>
    <row r="941" spans="1:1" x14ac:dyDescent="0.3">
      <c r="A941"/>
    </row>
    <row r="942" spans="1:1" x14ac:dyDescent="0.3">
      <c r="A942"/>
    </row>
    <row r="943" spans="1:1" x14ac:dyDescent="0.3">
      <c r="A943"/>
    </row>
    <row r="944" spans="1:1" x14ac:dyDescent="0.3">
      <c r="A944"/>
    </row>
    <row r="945" spans="1:1" x14ac:dyDescent="0.3">
      <c r="A945"/>
    </row>
    <row r="946" spans="1:1" x14ac:dyDescent="0.3">
      <c r="A946"/>
    </row>
    <row r="947" spans="1:1" x14ac:dyDescent="0.3">
      <c r="A947"/>
    </row>
    <row r="948" spans="1:1" x14ac:dyDescent="0.3">
      <c r="A948"/>
    </row>
    <row r="949" spans="1:1" x14ac:dyDescent="0.3">
      <c r="A949"/>
    </row>
    <row r="950" spans="1:1" x14ac:dyDescent="0.3">
      <c r="A950"/>
    </row>
    <row r="951" spans="1:1" x14ac:dyDescent="0.3">
      <c r="A951"/>
    </row>
    <row r="952" spans="1:1" x14ac:dyDescent="0.3">
      <c r="A952"/>
    </row>
    <row r="953" spans="1:1" x14ac:dyDescent="0.3">
      <c r="A953"/>
    </row>
    <row r="954" spans="1:1" x14ac:dyDescent="0.3">
      <c r="A954"/>
    </row>
    <row r="955" spans="1:1" x14ac:dyDescent="0.3">
      <c r="A955"/>
    </row>
    <row r="956" spans="1:1" x14ac:dyDescent="0.3">
      <c r="A956"/>
    </row>
    <row r="957" spans="1:1" x14ac:dyDescent="0.3">
      <c r="A957"/>
    </row>
    <row r="958" spans="1:1" x14ac:dyDescent="0.3">
      <c r="A958"/>
    </row>
    <row r="959" spans="1:1" x14ac:dyDescent="0.3">
      <c r="A959"/>
    </row>
    <row r="960" spans="1:1" x14ac:dyDescent="0.3">
      <c r="A960"/>
    </row>
    <row r="961" spans="1:1" x14ac:dyDescent="0.3">
      <c r="A961"/>
    </row>
    <row r="962" spans="1:1" x14ac:dyDescent="0.3">
      <c r="A962"/>
    </row>
    <row r="963" spans="1:1" x14ac:dyDescent="0.3">
      <c r="A963"/>
    </row>
    <row r="964" spans="1:1" x14ac:dyDescent="0.3">
      <c r="A964"/>
    </row>
    <row r="965" spans="1:1" x14ac:dyDescent="0.3">
      <c r="A965"/>
    </row>
    <row r="966" spans="1:1" x14ac:dyDescent="0.3">
      <c r="A966"/>
    </row>
    <row r="967" spans="1:1" x14ac:dyDescent="0.3">
      <c r="A967"/>
    </row>
    <row r="968" spans="1:1" x14ac:dyDescent="0.3">
      <c r="A968"/>
    </row>
    <row r="969" spans="1:1" x14ac:dyDescent="0.3">
      <c r="A969"/>
    </row>
    <row r="970" spans="1:1" x14ac:dyDescent="0.3">
      <c r="A970"/>
    </row>
    <row r="971" spans="1:1" x14ac:dyDescent="0.3">
      <c r="A971"/>
    </row>
    <row r="972" spans="1:1" x14ac:dyDescent="0.3">
      <c r="A972"/>
    </row>
    <row r="973" spans="1:1" x14ac:dyDescent="0.3">
      <c r="A973"/>
    </row>
    <row r="974" spans="1:1" x14ac:dyDescent="0.3">
      <c r="A974"/>
    </row>
    <row r="975" spans="1:1" x14ac:dyDescent="0.3">
      <c r="A975"/>
    </row>
    <row r="976" spans="1:1" x14ac:dyDescent="0.3">
      <c r="A976"/>
    </row>
    <row r="977" spans="1:1" x14ac:dyDescent="0.3">
      <c r="A977"/>
    </row>
    <row r="978" spans="1:1" x14ac:dyDescent="0.3">
      <c r="A978"/>
    </row>
    <row r="979" spans="1:1" x14ac:dyDescent="0.3">
      <c r="A979"/>
    </row>
    <row r="980" spans="1:1" x14ac:dyDescent="0.3">
      <c r="A980"/>
    </row>
    <row r="981" spans="1:1" x14ac:dyDescent="0.3">
      <c r="A981"/>
    </row>
    <row r="982" spans="1:1" x14ac:dyDescent="0.3">
      <c r="A982"/>
    </row>
    <row r="983" spans="1:1" x14ac:dyDescent="0.3">
      <c r="A983"/>
    </row>
    <row r="984" spans="1:1" x14ac:dyDescent="0.3">
      <c r="A984"/>
    </row>
    <row r="985" spans="1:1" x14ac:dyDescent="0.3">
      <c r="A985"/>
    </row>
    <row r="986" spans="1:1" x14ac:dyDescent="0.3">
      <c r="A986"/>
    </row>
    <row r="987" spans="1:1" x14ac:dyDescent="0.3">
      <c r="A987"/>
    </row>
    <row r="988" spans="1:1" x14ac:dyDescent="0.3">
      <c r="A988"/>
    </row>
    <row r="989" spans="1:1" x14ac:dyDescent="0.3">
      <c r="A989"/>
    </row>
    <row r="990" spans="1:1" x14ac:dyDescent="0.3">
      <c r="A990"/>
    </row>
    <row r="991" spans="1:1" x14ac:dyDescent="0.3">
      <c r="A991"/>
    </row>
    <row r="992" spans="1:1" x14ac:dyDescent="0.3">
      <c r="A992"/>
    </row>
    <row r="993" spans="1:1" x14ac:dyDescent="0.3">
      <c r="A993"/>
    </row>
    <row r="994" spans="1:1" x14ac:dyDescent="0.3">
      <c r="A994"/>
    </row>
    <row r="995" spans="1:1" x14ac:dyDescent="0.3">
      <c r="A995"/>
    </row>
    <row r="996" spans="1:1" x14ac:dyDescent="0.3">
      <c r="A996"/>
    </row>
    <row r="997" spans="1:1" x14ac:dyDescent="0.3">
      <c r="A997"/>
    </row>
    <row r="998" spans="1:1" x14ac:dyDescent="0.3">
      <c r="A998"/>
    </row>
    <row r="999" spans="1:1" x14ac:dyDescent="0.3">
      <c r="A999"/>
    </row>
    <row r="1000" spans="1:1" x14ac:dyDescent="0.3">
      <c r="A1000"/>
    </row>
    <row r="1001" spans="1:1" x14ac:dyDescent="0.3">
      <c r="A1001"/>
    </row>
    <row r="1002" spans="1:1" x14ac:dyDescent="0.3">
      <c r="A1002"/>
    </row>
    <row r="1003" spans="1:1" x14ac:dyDescent="0.3">
      <c r="A1003"/>
    </row>
    <row r="1004" spans="1:1" x14ac:dyDescent="0.3">
      <c r="A1004"/>
    </row>
    <row r="1005" spans="1:1" x14ac:dyDescent="0.3">
      <c r="A1005"/>
    </row>
    <row r="1006" spans="1:1" x14ac:dyDescent="0.3">
      <c r="A1006"/>
    </row>
    <row r="1007" spans="1:1" x14ac:dyDescent="0.3">
      <c r="A1007"/>
    </row>
    <row r="1008" spans="1:1" x14ac:dyDescent="0.3">
      <c r="A1008"/>
    </row>
    <row r="1009" spans="1:1" x14ac:dyDescent="0.3">
      <c r="A1009"/>
    </row>
    <row r="1010" spans="1:1" x14ac:dyDescent="0.3">
      <c r="A1010"/>
    </row>
    <row r="1011" spans="1:1" x14ac:dyDescent="0.3">
      <c r="A1011"/>
    </row>
    <row r="1012" spans="1:1" x14ac:dyDescent="0.3">
      <c r="A1012"/>
    </row>
    <row r="1013" spans="1:1" x14ac:dyDescent="0.3">
      <c r="A1013"/>
    </row>
    <row r="1014" spans="1:1" x14ac:dyDescent="0.3">
      <c r="A1014"/>
    </row>
    <row r="1015" spans="1:1" x14ac:dyDescent="0.3">
      <c r="A1015"/>
    </row>
    <row r="1016" spans="1:1" x14ac:dyDescent="0.3">
      <c r="A1016"/>
    </row>
    <row r="1017" spans="1:1" x14ac:dyDescent="0.3">
      <c r="A1017"/>
    </row>
    <row r="1018" spans="1:1" x14ac:dyDescent="0.3">
      <c r="A1018"/>
    </row>
    <row r="1019" spans="1:1" x14ac:dyDescent="0.3">
      <c r="A1019"/>
    </row>
    <row r="1020" spans="1:1" x14ac:dyDescent="0.3">
      <c r="A1020"/>
    </row>
    <row r="1021" spans="1:1" x14ac:dyDescent="0.3">
      <c r="A1021"/>
    </row>
    <row r="1022" spans="1:1" x14ac:dyDescent="0.3">
      <c r="A1022"/>
    </row>
    <row r="1023" spans="1:1" x14ac:dyDescent="0.3">
      <c r="A1023"/>
    </row>
    <row r="1024" spans="1:1" x14ac:dyDescent="0.3">
      <c r="A1024"/>
    </row>
    <row r="1025" spans="1:1" x14ac:dyDescent="0.3">
      <c r="A1025"/>
    </row>
    <row r="1026" spans="1:1" x14ac:dyDescent="0.3">
      <c r="A1026"/>
    </row>
    <row r="1027" spans="1:1" x14ac:dyDescent="0.3">
      <c r="A1027"/>
    </row>
    <row r="1028" spans="1:1" x14ac:dyDescent="0.3">
      <c r="A1028"/>
    </row>
    <row r="1029" spans="1:1" x14ac:dyDescent="0.3">
      <c r="A1029"/>
    </row>
    <row r="1030" spans="1:1" x14ac:dyDescent="0.3">
      <c r="A1030"/>
    </row>
    <row r="1031" spans="1:1" x14ac:dyDescent="0.3">
      <c r="A1031"/>
    </row>
    <row r="1032" spans="1:1" x14ac:dyDescent="0.3">
      <c r="A1032"/>
    </row>
    <row r="1033" spans="1:1" x14ac:dyDescent="0.3">
      <c r="A1033"/>
    </row>
    <row r="1034" spans="1:1" x14ac:dyDescent="0.3">
      <c r="A1034"/>
    </row>
    <row r="1035" spans="1:1" x14ac:dyDescent="0.3">
      <c r="A1035"/>
    </row>
    <row r="1036" spans="1:1" x14ac:dyDescent="0.3">
      <c r="A1036"/>
    </row>
    <row r="1037" spans="1:1" x14ac:dyDescent="0.3">
      <c r="A1037"/>
    </row>
    <row r="1038" spans="1:1" x14ac:dyDescent="0.3">
      <c r="A1038"/>
    </row>
    <row r="1039" spans="1:1" x14ac:dyDescent="0.3">
      <c r="A1039"/>
    </row>
    <row r="1040" spans="1:1" x14ac:dyDescent="0.3">
      <c r="A1040"/>
    </row>
    <row r="1041" spans="1:1" x14ac:dyDescent="0.3">
      <c r="A1041"/>
    </row>
    <row r="1042" spans="1:1" x14ac:dyDescent="0.3">
      <c r="A1042"/>
    </row>
    <row r="1043" spans="1:1" x14ac:dyDescent="0.3">
      <c r="A1043"/>
    </row>
    <row r="1044" spans="1:1" x14ac:dyDescent="0.3">
      <c r="A1044"/>
    </row>
    <row r="1045" spans="1:1" x14ac:dyDescent="0.3">
      <c r="A1045"/>
    </row>
    <row r="1046" spans="1:1" x14ac:dyDescent="0.3">
      <c r="A1046"/>
    </row>
    <row r="1047" spans="1:1" x14ac:dyDescent="0.3">
      <c r="A1047"/>
    </row>
    <row r="1048" spans="1:1" x14ac:dyDescent="0.3">
      <c r="A1048"/>
    </row>
    <row r="1049" spans="1:1" x14ac:dyDescent="0.3">
      <c r="A1049"/>
    </row>
    <row r="1050" spans="1:1" x14ac:dyDescent="0.3">
      <c r="A1050"/>
    </row>
    <row r="1051" spans="1:1" x14ac:dyDescent="0.3">
      <c r="A1051"/>
    </row>
    <row r="1052" spans="1:1" x14ac:dyDescent="0.3">
      <c r="A1052"/>
    </row>
    <row r="1053" spans="1:1" x14ac:dyDescent="0.3">
      <c r="A1053"/>
    </row>
    <row r="1054" spans="1:1" x14ac:dyDescent="0.3">
      <c r="A1054"/>
    </row>
    <row r="1055" spans="1:1" x14ac:dyDescent="0.3">
      <c r="A1055"/>
    </row>
    <row r="1056" spans="1:1" x14ac:dyDescent="0.3">
      <c r="A1056"/>
    </row>
    <row r="1057" spans="1:1" x14ac:dyDescent="0.3">
      <c r="A1057"/>
    </row>
    <row r="1058" spans="1:1" x14ac:dyDescent="0.3">
      <c r="A1058"/>
    </row>
    <row r="1059" spans="1:1" x14ac:dyDescent="0.3">
      <c r="A1059"/>
    </row>
    <row r="1060" spans="1:1" x14ac:dyDescent="0.3">
      <c r="A1060"/>
    </row>
    <row r="1061" spans="1:1" x14ac:dyDescent="0.3">
      <c r="A1061"/>
    </row>
    <row r="1062" spans="1:1" x14ac:dyDescent="0.3">
      <c r="A1062"/>
    </row>
    <row r="1063" spans="1:1" x14ac:dyDescent="0.3">
      <c r="A1063"/>
    </row>
    <row r="1064" spans="1:1" x14ac:dyDescent="0.3">
      <c r="A1064"/>
    </row>
    <row r="1065" spans="1:1" x14ac:dyDescent="0.3">
      <c r="A1065"/>
    </row>
    <row r="1066" spans="1:1" x14ac:dyDescent="0.3">
      <c r="A1066"/>
    </row>
    <row r="1067" spans="1:1" x14ac:dyDescent="0.3">
      <c r="A1067"/>
    </row>
    <row r="1068" spans="1:1" x14ac:dyDescent="0.3">
      <c r="A1068"/>
    </row>
    <row r="1069" spans="1:1" x14ac:dyDescent="0.3">
      <c r="A1069"/>
    </row>
    <row r="1070" spans="1:1" x14ac:dyDescent="0.3">
      <c r="A1070"/>
    </row>
    <row r="1071" spans="1:1" x14ac:dyDescent="0.3">
      <c r="A1071"/>
    </row>
    <row r="1072" spans="1:1" x14ac:dyDescent="0.3">
      <c r="A1072"/>
    </row>
    <row r="1073" spans="1:1" x14ac:dyDescent="0.3">
      <c r="A1073"/>
    </row>
    <row r="1074" spans="1:1" x14ac:dyDescent="0.3">
      <c r="A1074"/>
    </row>
    <row r="1075" spans="1:1" x14ac:dyDescent="0.3">
      <c r="A1075"/>
    </row>
    <row r="1076" spans="1:1" x14ac:dyDescent="0.3">
      <c r="A1076"/>
    </row>
    <row r="1077" spans="1:1" x14ac:dyDescent="0.3">
      <c r="A1077"/>
    </row>
    <row r="1078" spans="1:1" x14ac:dyDescent="0.3">
      <c r="A1078"/>
    </row>
    <row r="1079" spans="1:1" x14ac:dyDescent="0.3">
      <c r="A1079"/>
    </row>
    <row r="1080" spans="1:1" x14ac:dyDescent="0.3">
      <c r="A1080"/>
    </row>
    <row r="1081" spans="1:1" x14ac:dyDescent="0.3">
      <c r="A1081"/>
    </row>
    <row r="1082" spans="1:1" x14ac:dyDescent="0.3">
      <c r="A1082"/>
    </row>
    <row r="1083" spans="1:1" x14ac:dyDescent="0.3">
      <c r="A1083"/>
    </row>
    <row r="1084" spans="1:1" x14ac:dyDescent="0.3">
      <c r="A1084"/>
    </row>
    <row r="1085" spans="1:1" x14ac:dyDescent="0.3">
      <c r="A1085"/>
    </row>
    <row r="1086" spans="1:1" x14ac:dyDescent="0.3">
      <c r="A1086"/>
    </row>
    <row r="1087" spans="1:1" x14ac:dyDescent="0.3">
      <c r="A1087"/>
    </row>
    <row r="1088" spans="1:1" x14ac:dyDescent="0.3">
      <c r="A1088"/>
    </row>
    <row r="1089" spans="1:1" x14ac:dyDescent="0.3">
      <c r="A1089"/>
    </row>
    <row r="1090" spans="1:1" x14ac:dyDescent="0.3">
      <c r="A1090"/>
    </row>
    <row r="1091" spans="1:1" x14ac:dyDescent="0.3">
      <c r="A1091"/>
    </row>
    <row r="1092" spans="1:1" x14ac:dyDescent="0.3">
      <c r="A1092"/>
    </row>
    <row r="1093" spans="1:1" x14ac:dyDescent="0.3">
      <c r="A1093"/>
    </row>
    <row r="1094" spans="1:1" x14ac:dyDescent="0.3">
      <c r="A1094"/>
    </row>
    <row r="1095" spans="1:1" x14ac:dyDescent="0.3">
      <c r="A1095"/>
    </row>
    <row r="1096" spans="1:1" x14ac:dyDescent="0.3">
      <c r="A1096"/>
    </row>
    <row r="1097" spans="1:1" x14ac:dyDescent="0.3">
      <c r="A1097"/>
    </row>
    <row r="1098" spans="1:1" x14ac:dyDescent="0.3">
      <c r="A1098"/>
    </row>
    <row r="1099" spans="1:1" x14ac:dyDescent="0.3">
      <c r="A1099"/>
    </row>
    <row r="1100" spans="1:1" x14ac:dyDescent="0.3">
      <c r="A1100"/>
    </row>
    <row r="1101" spans="1:1" x14ac:dyDescent="0.3">
      <c r="A1101"/>
    </row>
    <row r="1102" spans="1:1" x14ac:dyDescent="0.3">
      <c r="A1102"/>
    </row>
    <row r="1103" spans="1:1" x14ac:dyDescent="0.3">
      <c r="A1103"/>
    </row>
    <row r="1104" spans="1:1" x14ac:dyDescent="0.3">
      <c r="A1104"/>
    </row>
    <row r="1105" spans="1:1" x14ac:dyDescent="0.3">
      <c r="A1105"/>
    </row>
    <row r="1106" spans="1:1" x14ac:dyDescent="0.3">
      <c r="A1106"/>
    </row>
    <row r="1107" spans="1:1" x14ac:dyDescent="0.3">
      <c r="A1107"/>
    </row>
    <row r="1108" spans="1:1" x14ac:dyDescent="0.3">
      <c r="A1108"/>
    </row>
    <row r="1109" spans="1:1" x14ac:dyDescent="0.3">
      <c r="A1109"/>
    </row>
    <row r="1110" spans="1:1" x14ac:dyDescent="0.3">
      <c r="A1110"/>
    </row>
    <row r="1111" spans="1:1" x14ac:dyDescent="0.3">
      <c r="A1111"/>
    </row>
    <row r="1112" spans="1:1" x14ac:dyDescent="0.3">
      <c r="A1112"/>
    </row>
    <row r="1113" spans="1:1" x14ac:dyDescent="0.3">
      <c r="A1113"/>
    </row>
    <row r="1114" spans="1:1" x14ac:dyDescent="0.3">
      <c r="A1114"/>
    </row>
    <row r="1115" spans="1:1" x14ac:dyDescent="0.3">
      <c r="A1115"/>
    </row>
    <row r="1116" spans="1:1" x14ac:dyDescent="0.3">
      <c r="A1116"/>
    </row>
    <row r="1117" spans="1:1" x14ac:dyDescent="0.3">
      <c r="A1117"/>
    </row>
    <row r="1118" spans="1:1" x14ac:dyDescent="0.3">
      <c r="A1118"/>
    </row>
    <row r="1119" spans="1:1" x14ac:dyDescent="0.3">
      <c r="A1119"/>
    </row>
    <row r="1120" spans="1:1" x14ac:dyDescent="0.3">
      <c r="A1120"/>
    </row>
    <row r="1121" spans="1:1" x14ac:dyDescent="0.3">
      <c r="A1121"/>
    </row>
    <row r="1122" spans="1:1" x14ac:dyDescent="0.3">
      <c r="A1122"/>
    </row>
    <row r="1123" spans="1:1" x14ac:dyDescent="0.3">
      <c r="A1123"/>
    </row>
    <row r="1124" spans="1:1" x14ac:dyDescent="0.3">
      <c r="A1124"/>
    </row>
    <row r="1125" spans="1:1" x14ac:dyDescent="0.3">
      <c r="A1125"/>
    </row>
    <row r="1126" spans="1:1" x14ac:dyDescent="0.3">
      <c r="A1126"/>
    </row>
    <row r="1127" spans="1:1" x14ac:dyDescent="0.3">
      <c r="A1127"/>
    </row>
    <row r="1128" spans="1:1" x14ac:dyDescent="0.3">
      <c r="A1128"/>
    </row>
    <row r="1129" spans="1:1" x14ac:dyDescent="0.3">
      <c r="A1129"/>
    </row>
    <row r="1130" spans="1:1" x14ac:dyDescent="0.3">
      <c r="A1130"/>
    </row>
    <row r="1131" spans="1:1" x14ac:dyDescent="0.3">
      <c r="A1131"/>
    </row>
    <row r="1132" spans="1:1" x14ac:dyDescent="0.3">
      <c r="A1132"/>
    </row>
    <row r="1133" spans="1:1" x14ac:dyDescent="0.3">
      <c r="A1133"/>
    </row>
    <row r="1134" spans="1:1" x14ac:dyDescent="0.3">
      <c r="A1134"/>
    </row>
    <row r="1135" spans="1:1" x14ac:dyDescent="0.3">
      <c r="A1135"/>
    </row>
    <row r="1136" spans="1:1" x14ac:dyDescent="0.3">
      <c r="A1136"/>
    </row>
    <row r="1137" spans="1:1" x14ac:dyDescent="0.3">
      <c r="A1137"/>
    </row>
    <row r="1138" spans="1:1" x14ac:dyDescent="0.3">
      <c r="A1138"/>
    </row>
    <row r="1139" spans="1:1" x14ac:dyDescent="0.3">
      <c r="A1139"/>
    </row>
    <row r="1140" spans="1:1" x14ac:dyDescent="0.3">
      <c r="A1140"/>
    </row>
    <row r="1141" spans="1:1" x14ac:dyDescent="0.3">
      <c r="A1141"/>
    </row>
    <row r="1142" spans="1:1" x14ac:dyDescent="0.3">
      <c r="A1142"/>
    </row>
    <row r="1143" spans="1:1" x14ac:dyDescent="0.3">
      <c r="A1143"/>
    </row>
    <row r="1144" spans="1:1" x14ac:dyDescent="0.3">
      <c r="A1144"/>
    </row>
    <row r="1145" spans="1:1" x14ac:dyDescent="0.3">
      <c r="A1145"/>
    </row>
    <row r="1146" spans="1:1" x14ac:dyDescent="0.3">
      <c r="A1146"/>
    </row>
    <row r="1147" spans="1:1" x14ac:dyDescent="0.3">
      <c r="A1147"/>
    </row>
    <row r="1148" spans="1:1" x14ac:dyDescent="0.3">
      <c r="A1148"/>
    </row>
    <row r="1149" spans="1:1" x14ac:dyDescent="0.3">
      <c r="A1149"/>
    </row>
    <row r="1150" spans="1:1" x14ac:dyDescent="0.3">
      <c r="A1150"/>
    </row>
    <row r="1151" spans="1:1" x14ac:dyDescent="0.3">
      <c r="A1151"/>
    </row>
    <row r="1152" spans="1:1" x14ac:dyDescent="0.3">
      <c r="A1152"/>
    </row>
    <row r="1153" spans="1:1" x14ac:dyDescent="0.3">
      <c r="A1153"/>
    </row>
    <row r="1154" spans="1:1" x14ac:dyDescent="0.3">
      <c r="A1154"/>
    </row>
    <row r="1155" spans="1:1" x14ac:dyDescent="0.3">
      <c r="A1155"/>
    </row>
    <row r="1156" spans="1:1" x14ac:dyDescent="0.3">
      <c r="A1156"/>
    </row>
    <row r="1157" spans="1:1" x14ac:dyDescent="0.3">
      <c r="A1157"/>
    </row>
    <row r="1158" spans="1:1" x14ac:dyDescent="0.3">
      <c r="A1158"/>
    </row>
    <row r="1159" spans="1:1" x14ac:dyDescent="0.3">
      <c r="A1159"/>
    </row>
    <row r="1160" spans="1:1" x14ac:dyDescent="0.3">
      <c r="A1160"/>
    </row>
    <row r="1161" spans="1:1" x14ac:dyDescent="0.3">
      <c r="A1161"/>
    </row>
    <row r="1162" spans="1:1" x14ac:dyDescent="0.3">
      <c r="A1162"/>
    </row>
    <row r="1163" spans="1:1" x14ac:dyDescent="0.3">
      <c r="A1163"/>
    </row>
    <row r="1164" spans="1:1" x14ac:dyDescent="0.3">
      <c r="A1164"/>
    </row>
    <row r="1165" spans="1:1" x14ac:dyDescent="0.3">
      <c r="A1165"/>
    </row>
    <row r="1166" spans="1:1" x14ac:dyDescent="0.3">
      <c r="A1166"/>
    </row>
    <row r="1167" spans="1:1" x14ac:dyDescent="0.3">
      <c r="A1167"/>
    </row>
    <row r="1168" spans="1:1" x14ac:dyDescent="0.3">
      <c r="A1168"/>
    </row>
    <row r="1169" spans="1:1" x14ac:dyDescent="0.3">
      <c r="A1169"/>
    </row>
    <row r="1170" spans="1:1" x14ac:dyDescent="0.3">
      <c r="A1170"/>
    </row>
    <row r="1171" spans="1:1" x14ac:dyDescent="0.3">
      <c r="A1171"/>
    </row>
    <row r="1172" spans="1:1" x14ac:dyDescent="0.3">
      <c r="A1172"/>
    </row>
    <row r="1173" spans="1:1" x14ac:dyDescent="0.3">
      <c r="A1173"/>
    </row>
    <row r="1174" spans="1:1" x14ac:dyDescent="0.3">
      <c r="A1174"/>
    </row>
    <row r="1175" spans="1:1" x14ac:dyDescent="0.3">
      <c r="A1175"/>
    </row>
    <row r="1176" spans="1:1" x14ac:dyDescent="0.3">
      <c r="A1176"/>
    </row>
    <row r="1177" spans="1:1" x14ac:dyDescent="0.3">
      <c r="A1177"/>
    </row>
    <row r="1178" spans="1:1" x14ac:dyDescent="0.3">
      <c r="A1178"/>
    </row>
    <row r="1179" spans="1:1" x14ac:dyDescent="0.3">
      <c r="A1179"/>
    </row>
    <row r="1180" spans="1:1" x14ac:dyDescent="0.3">
      <c r="A1180"/>
    </row>
    <row r="1181" spans="1:1" x14ac:dyDescent="0.3">
      <c r="A1181"/>
    </row>
    <row r="1182" spans="1:1" x14ac:dyDescent="0.3">
      <c r="A1182"/>
    </row>
    <row r="1183" spans="1:1" x14ac:dyDescent="0.3">
      <c r="A1183"/>
    </row>
    <row r="1184" spans="1:1" x14ac:dyDescent="0.3">
      <c r="A1184"/>
    </row>
    <row r="1185" spans="1:1" x14ac:dyDescent="0.3">
      <c r="A1185"/>
    </row>
    <row r="1186" spans="1:1" x14ac:dyDescent="0.3">
      <c r="A1186"/>
    </row>
    <row r="1187" spans="1:1" x14ac:dyDescent="0.3">
      <c r="A1187"/>
    </row>
    <row r="1188" spans="1:1" x14ac:dyDescent="0.3">
      <c r="A1188"/>
    </row>
    <row r="1189" spans="1:1" x14ac:dyDescent="0.3">
      <c r="A1189"/>
    </row>
    <row r="1190" spans="1:1" x14ac:dyDescent="0.3">
      <c r="A1190"/>
    </row>
    <row r="1191" spans="1:1" x14ac:dyDescent="0.3">
      <c r="A1191"/>
    </row>
    <row r="1192" spans="1:1" x14ac:dyDescent="0.3">
      <c r="A1192"/>
    </row>
    <row r="1193" spans="1:1" x14ac:dyDescent="0.3">
      <c r="A1193"/>
    </row>
    <row r="1194" spans="1:1" x14ac:dyDescent="0.3">
      <c r="A1194"/>
    </row>
    <row r="1195" spans="1:1" x14ac:dyDescent="0.3">
      <c r="A1195"/>
    </row>
    <row r="1196" spans="1:1" x14ac:dyDescent="0.3">
      <c r="A1196"/>
    </row>
    <row r="1197" spans="1:1" x14ac:dyDescent="0.3">
      <c r="A1197"/>
    </row>
    <row r="1198" spans="1:1" x14ac:dyDescent="0.3">
      <c r="A1198"/>
    </row>
    <row r="1199" spans="1:1" x14ac:dyDescent="0.3">
      <c r="A1199"/>
    </row>
    <row r="1200" spans="1:1" x14ac:dyDescent="0.3">
      <c r="A1200"/>
    </row>
    <row r="1201" spans="1:1" x14ac:dyDescent="0.3">
      <c r="A1201"/>
    </row>
    <row r="1202" spans="1:1" x14ac:dyDescent="0.3">
      <c r="A1202"/>
    </row>
    <row r="1203" spans="1:1" x14ac:dyDescent="0.3">
      <c r="A1203"/>
    </row>
    <row r="1204" spans="1:1" x14ac:dyDescent="0.3">
      <c r="A1204"/>
    </row>
    <row r="1205" spans="1:1" x14ac:dyDescent="0.3">
      <c r="A1205"/>
    </row>
    <row r="1206" spans="1:1" x14ac:dyDescent="0.3">
      <c r="A1206"/>
    </row>
    <row r="1207" spans="1:1" x14ac:dyDescent="0.3">
      <c r="A1207"/>
    </row>
    <row r="1208" spans="1:1" x14ac:dyDescent="0.3">
      <c r="A1208"/>
    </row>
    <row r="1209" spans="1:1" x14ac:dyDescent="0.3">
      <c r="A1209"/>
    </row>
    <row r="1210" spans="1:1" x14ac:dyDescent="0.3">
      <c r="A1210"/>
    </row>
    <row r="1211" spans="1:1" x14ac:dyDescent="0.3">
      <c r="A1211"/>
    </row>
    <row r="1212" spans="1:1" x14ac:dyDescent="0.3">
      <c r="A1212"/>
    </row>
    <row r="1213" spans="1:1" x14ac:dyDescent="0.3">
      <c r="A1213"/>
    </row>
    <row r="1214" spans="1:1" x14ac:dyDescent="0.3">
      <c r="A1214"/>
    </row>
    <row r="1215" spans="1:1" x14ac:dyDescent="0.3">
      <c r="A1215"/>
    </row>
    <row r="1216" spans="1:1" x14ac:dyDescent="0.3">
      <c r="A1216"/>
    </row>
    <row r="1217" spans="1:1" x14ac:dyDescent="0.3">
      <c r="A1217"/>
    </row>
    <row r="1218" spans="1:1" x14ac:dyDescent="0.3">
      <c r="A1218"/>
    </row>
    <row r="1219" spans="1:1" x14ac:dyDescent="0.3">
      <c r="A1219"/>
    </row>
    <row r="1220" spans="1:1" x14ac:dyDescent="0.3">
      <c r="A1220"/>
    </row>
    <row r="1221" spans="1:1" x14ac:dyDescent="0.3">
      <c r="A1221"/>
    </row>
    <row r="1222" spans="1:1" x14ac:dyDescent="0.3">
      <c r="A1222"/>
    </row>
    <row r="1223" spans="1:1" x14ac:dyDescent="0.3">
      <c r="A1223"/>
    </row>
    <row r="1224" spans="1:1" x14ac:dyDescent="0.3">
      <c r="A1224"/>
    </row>
    <row r="1225" spans="1:1" x14ac:dyDescent="0.3">
      <c r="A1225"/>
    </row>
    <row r="1226" spans="1:1" x14ac:dyDescent="0.3">
      <c r="A1226"/>
    </row>
    <row r="1227" spans="1:1" x14ac:dyDescent="0.3">
      <c r="A1227"/>
    </row>
    <row r="1228" spans="1:1" x14ac:dyDescent="0.3">
      <c r="A1228"/>
    </row>
    <row r="1229" spans="1:1" x14ac:dyDescent="0.3">
      <c r="A1229"/>
    </row>
    <row r="1230" spans="1:1" x14ac:dyDescent="0.3">
      <c r="A1230"/>
    </row>
    <row r="1231" spans="1:1" x14ac:dyDescent="0.3">
      <c r="A1231"/>
    </row>
    <row r="1232" spans="1:1" x14ac:dyDescent="0.3">
      <c r="A1232"/>
    </row>
    <row r="1233" spans="1:1" x14ac:dyDescent="0.3">
      <c r="A1233"/>
    </row>
    <row r="1234" spans="1:1" x14ac:dyDescent="0.3">
      <c r="A1234"/>
    </row>
    <row r="1235" spans="1:1" x14ac:dyDescent="0.3">
      <c r="A1235"/>
    </row>
    <row r="1236" spans="1:1" x14ac:dyDescent="0.3">
      <c r="A1236"/>
    </row>
    <row r="1237" spans="1:1" x14ac:dyDescent="0.3">
      <c r="A1237"/>
    </row>
    <row r="1238" spans="1:1" x14ac:dyDescent="0.3">
      <c r="A1238"/>
    </row>
    <row r="1239" spans="1:1" x14ac:dyDescent="0.3">
      <c r="A1239"/>
    </row>
    <row r="1240" spans="1:1" x14ac:dyDescent="0.3">
      <c r="A1240"/>
    </row>
    <row r="1241" spans="1:1" x14ac:dyDescent="0.3">
      <c r="A1241"/>
    </row>
    <row r="1242" spans="1:1" x14ac:dyDescent="0.3">
      <c r="A1242"/>
    </row>
    <row r="1243" spans="1:1" x14ac:dyDescent="0.3">
      <c r="A1243"/>
    </row>
    <row r="1244" spans="1:1" x14ac:dyDescent="0.3">
      <c r="A1244"/>
    </row>
    <row r="1245" spans="1:1" x14ac:dyDescent="0.3">
      <c r="A1245"/>
    </row>
    <row r="1246" spans="1:1" x14ac:dyDescent="0.3">
      <c r="A1246"/>
    </row>
    <row r="1247" spans="1:1" x14ac:dyDescent="0.3">
      <c r="A1247"/>
    </row>
    <row r="1248" spans="1:1" x14ac:dyDescent="0.3">
      <c r="A1248"/>
    </row>
    <row r="1249" spans="1:1" x14ac:dyDescent="0.3">
      <c r="A1249"/>
    </row>
    <row r="1250" spans="1:1" x14ac:dyDescent="0.3">
      <c r="A1250"/>
    </row>
    <row r="1251" spans="1:1" x14ac:dyDescent="0.3">
      <c r="A1251"/>
    </row>
    <row r="1252" spans="1:1" x14ac:dyDescent="0.3">
      <c r="A1252"/>
    </row>
    <row r="1253" spans="1:1" x14ac:dyDescent="0.3">
      <c r="A1253"/>
    </row>
    <row r="1254" spans="1:1" x14ac:dyDescent="0.3">
      <c r="A1254"/>
    </row>
    <row r="1255" spans="1:1" x14ac:dyDescent="0.3">
      <c r="A1255"/>
    </row>
    <row r="1256" spans="1:1" x14ac:dyDescent="0.3">
      <c r="A1256"/>
    </row>
    <row r="1257" spans="1:1" x14ac:dyDescent="0.3">
      <c r="A1257"/>
    </row>
    <row r="1258" spans="1:1" x14ac:dyDescent="0.3">
      <c r="A1258"/>
    </row>
    <row r="1259" spans="1:1" x14ac:dyDescent="0.3">
      <c r="A1259"/>
    </row>
    <row r="1260" spans="1:1" x14ac:dyDescent="0.3">
      <c r="A1260"/>
    </row>
    <row r="1261" spans="1:1" x14ac:dyDescent="0.3">
      <c r="A1261"/>
    </row>
    <row r="1262" spans="1:1" x14ac:dyDescent="0.3">
      <c r="A1262"/>
    </row>
    <row r="1263" spans="1:1" x14ac:dyDescent="0.3">
      <c r="A1263"/>
    </row>
    <row r="1264" spans="1:1" x14ac:dyDescent="0.3">
      <c r="A1264"/>
    </row>
    <row r="1265" spans="1:1" x14ac:dyDescent="0.3">
      <c r="A1265"/>
    </row>
    <row r="1266" spans="1:1" x14ac:dyDescent="0.3">
      <c r="A1266"/>
    </row>
    <row r="1267" spans="1:1" x14ac:dyDescent="0.3">
      <c r="A1267"/>
    </row>
    <row r="1268" spans="1:1" x14ac:dyDescent="0.3">
      <c r="A1268"/>
    </row>
    <row r="1269" spans="1:1" x14ac:dyDescent="0.3">
      <c r="A1269"/>
    </row>
    <row r="1270" spans="1:1" x14ac:dyDescent="0.3">
      <c r="A1270"/>
    </row>
    <row r="1271" spans="1:1" x14ac:dyDescent="0.3">
      <c r="A1271"/>
    </row>
    <row r="1272" spans="1:1" x14ac:dyDescent="0.3">
      <c r="A1272"/>
    </row>
    <row r="1273" spans="1:1" x14ac:dyDescent="0.3">
      <c r="A1273"/>
    </row>
    <row r="1274" spans="1:1" x14ac:dyDescent="0.3">
      <c r="A1274"/>
    </row>
    <row r="1275" spans="1:1" x14ac:dyDescent="0.3">
      <c r="A1275"/>
    </row>
    <row r="1276" spans="1:1" x14ac:dyDescent="0.3">
      <c r="A1276"/>
    </row>
    <row r="1277" spans="1:1" x14ac:dyDescent="0.3">
      <c r="A1277"/>
    </row>
    <row r="1278" spans="1:1" x14ac:dyDescent="0.3">
      <c r="A1278"/>
    </row>
    <row r="1279" spans="1:1" x14ac:dyDescent="0.3">
      <c r="A1279"/>
    </row>
    <row r="1280" spans="1:1" x14ac:dyDescent="0.3">
      <c r="A1280"/>
    </row>
    <row r="1281" spans="1:1" x14ac:dyDescent="0.3">
      <c r="A1281"/>
    </row>
    <row r="1282" spans="1:1" x14ac:dyDescent="0.3">
      <c r="A1282"/>
    </row>
    <row r="1283" spans="1:1" x14ac:dyDescent="0.3">
      <c r="A1283"/>
    </row>
    <row r="1284" spans="1:1" x14ac:dyDescent="0.3">
      <c r="A1284"/>
    </row>
    <row r="1285" spans="1:1" x14ac:dyDescent="0.3">
      <c r="A1285"/>
    </row>
    <row r="1286" spans="1:1" x14ac:dyDescent="0.3">
      <c r="A1286"/>
    </row>
    <row r="1287" spans="1:1" x14ac:dyDescent="0.3">
      <c r="A1287"/>
    </row>
    <row r="1288" spans="1:1" x14ac:dyDescent="0.3">
      <c r="A1288"/>
    </row>
    <row r="1289" spans="1:1" x14ac:dyDescent="0.3">
      <c r="A1289"/>
    </row>
    <row r="1290" spans="1:1" x14ac:dyDescent="0.3">
      <c r="A1290"/>
    </row>
    <row r="1291" spans="1:1" x14ac:dyDescent="0.3">
      <c r="A1291"/>
    </row>
    <row r="1292" spans="1:1" x14ac:dyDescent="0.3">
      <c r="A1292"/>
    </row>
    <row r="1293" spans="1:1" x14ac:dyDescent="0.3">
      <c r="A1293"/>
    </row>
    <row r="1294" spans="1:1" x14ac:dyDescent="0.3">
      <c r="A1294"/>
    </row>
    <row r="1295" spans="1:1" x14ac:dyDescent="0.3">
      <c r="A1295"/>
    </row>
    <row r="1296" spans="1:1" x14ac:dyDescent="0.3">
      <c r="A1296"/>
    </row>
    <row r="1297" spans="1:1" x14ac:dyDescent="0.3">
      <c r="A1297"/>
    </row>
    <row r="1298" spans="1:1" x14ac:dyDescent="0.3">
      <c r="A1298"/>
    </row>
    <row r="1299" spans="1:1" x14ac:dyDescent="0.3">
      <c r="A1299"/>
    </row>
    <row r="1300" spans="1:1" x14ac:dyDescent="0.3">
      <c r="A1300"/>
    </row>
    <row r="1301" spans="1:1" x14ac:dyDescent="0.3">
      <c r="A1301"/>
    </row>
    <row r="1302" spans="1:1" x14ac:dyDescent="0.3">
      <c r="A1302"/>
    </row>
    <row r="1303" spans="1:1" x14ac:dyDescent="0.3">
      <c r="A1303"/>
    </row>
    <row r="1304" spans="1:1" x14ac:dyDescent="0.3">
      <c r="A1304"/>
    </row>
    <row r="1305" spans="1:1" x14ac:dyDescent="0.3">
      <c r="A1305"/>
    </row>
    <row r="1306" spans="1:1" x14ac:dyDescent="0.3">
      <c r="A1306"/>
    </row>
    <row r="1307" spans="1:1" x14ac:dyDescent="0.3">
      <c r="A1307"/>
    </row>
    <row r="1308" spans="1:1" x14ac:dyDescent="0.3">
      <c r="A1308"/>
    </row>
    <row r="1309" spans="1:1" x14ac:dyDescent="0.3">
      <c r="A1309"/>
    </row>
    <row r="1310" spans="1:1" x14ac:dyDescent="0.3">
      <c r="A1310"/>
    </row>
    <row r="1311" spans="1:1" x14ac:dyDescent="0.3">
      <c r="A1311"/>
    </row>
    <row r="1312" spans="1:1" x14ac:dyDescent="0.3">
      <c r="A1312"/>
    </row>
    <row r="1313" spans="1:1" x14ac:dyDescent="0.3">
      <c r="A1313"/>
    </row>
    <row r="1314" spans="1:1" x14ac:dyDescent="0.3">
      <c r="A1314"/>
    </row>
    <row r="1315" spans="1:1" x14ac:dyDescent="0.3">
      <c r="A1315"/>
    </row>
    <row r="1316" spans="1:1" x14ac:dyDescent="0.3">
      <c r="A1316"/>
    </row>
    <row r="1317" spans="1:1" x14ac:dyDescent="0.3">
      <c r="A1317"/>
    </row>
    <row r="1318" spans="1:1" x14ac:dyDescent="0.3">
      <c r="A1318"/>
    </row>
    <row r="1319" spans="1:1" x14ac:dyDescent="0.3">
      <c r="A1319"/>
    </row>
    <row r="1320" spans="1:1" x14ac:dyDescent="0.3">
      <c r="A1320"/>
    </row>
    <row r="1321" spans="1:1" x14ac:dyDescent="0.3">
      <c r="A1321"/>
    </row>
    <row r="1322" spans="1:1" x14ac:dyDescent="0.3">
      <c r="A1322"/>
    </row>
    <row r="1323" spans="1:1" x14ac:dyDescent="0.3">
      <c r="A1323"/>
    </row>
    <row r="1324" spans="1:1" x14ac:dyDescent="0.3">
      <c r="A1324"/>
    </row>
    <row r="1325" spans="1:1" x14ac:dyDescent="0.3">
      <c r="A1325"/>
    </row>
    <row r="1326" spans="1:1" x14ac:dyDescent="0.3">
      <c r="A1326"/>
    </row>
    <row r="1327" spans="1:1" x14ac:dyDescent="0.3">
      <c r="A1327"/>
    </row>
    <row r="1328" spans="1:1" x14ac:dyDescent="0.3">
      <c r="A1328"/>
    </row>
    <row r="1329" spans="1:1" x14ac:dyDescent="0.3">
      <c r="A1329"/>
    </row>
    <row r="1330" spans="1:1" x14ac:dyDescent="0.3">
      <c r="A1330"/>
    </row>
    <row r="1331" spans="1:1" x14ac:dyDescent="0.3">
      <c r="A1331"/>
    </row>
    <row r="1332" spans="1:1" x14ac:dyDescent="0.3">
      <c r="A1332"/>
    </row>
    <row r="1333" spans="1:1" x14ac:dyDescent="0.3">
      <c r="A1333"/>
    </row>
    <row r="1334" spans="1:1" x14ac:dyDescent="0.3">
      <c r="A1334"/>
    </row>
    <row r="1335" spans="1:1" x14ac:dyDescent="0.3">
      <c r="A1335"/>
    </row>
    <row r="1336" spans="1:1" x14ac:dyDescent="0.3">
      <c r="A1336"/>
    </row>
    <row r="1337" spans="1:1" x14ac:dyDescent="0.3">
      <c r="A1337"/>
    </row>
    <row r="1338" spans="1:1" x14ac:dyDescent="0.3">
      <c r="A1338"/>
    </row>
    <row r="1339" spans="1:1" x14ac:dyDescent="0.3">
      <c r="A1339"/>
    </row>
    <row r="1340" spans="1:1" x14ac:dyDescent="0.3">
      <c r="A1340"/>
    </row>
    <row r="1341" spans="1:1" x14ac:dyDescent="0.3">
      <c r="A1341"/>
    </row>
    <row r="1342" spans="1:1" x14ac:dyDescent="0.3">
      <c r="A1342"/>
    </row>
    <row r="1343" spans="1:1" x14ac:dyDescent="0.3">
      <c r="A1343"/>
    </row>
    <row r="1344" spans="1:1" x14ac:dyDescent="0.3">
      <c r="A1344"/>
    </row>
    <row r="1345" spans="1:1" x14ac:dyDescent="0.3">
      <c r="A1345"/>
    </row>
    <row r="1346" spans="1:1" x14ac:dyDescent="0.3">
      <c r="A1346"/>
    </row>
    <row r="1347" spans="1:1" x14ac:dyDescent="0.3">
      <c r="A1347"/>
    </row>
    <row r="1348" spans="1:1" x14ac:dyDescent="0.3">
      <c r="A1348"/>
    </row>
    <row r="1349" spans="1:1" x14ac:dyDescent="0.3">
      <c r="A1349"/>
    </row>
    <row r="1350" spans="1:1" x14ac:dyDescent="0.3">
      <c r="A1350"/>
    </row>
    <row r="1351" spans="1:1" x14ac:dyDescent="0.3">
      <c r="A1351"/>
    </row>
    <row r="1352" spans="1:1" x14ac:dyDescent="0.3">
      <c r="A1352"/>
    </row>
    <row r="1353" spans="1:1" x14ac:dyDescent="0.3">
      <c r="A1353"/>
    </row>
    <row r="1354" spans="1:1" x14ac:dyDescent="0.3">
      <c r="A1354"/>
    </row>
    <row r="1355" spans="1:1" x14ac:dyDescent="0.3">
      <c r="A1355"/>
    </row>
    <row r="1356" spans="1:1" x14ac:dyDescent="0.3">
      <c r="A1356"/>
    </row>
    <row r="1357" spans="1:1" x14ac:dyDescent="0.3">
      <c r="A1357"/>
    </row>
    <row r="1358" spans="1:1" x14ac:dyDescent="0.3">
      <c r="A1358"/>
    </row>
    <row r="1359" spans="1:1" x14ac:dyDescent="0.3">
      <c r="A1359"/>
    </row>
    <row r="1360" spans="1:1" x14ac:dyDescent="0.3">
      <c r="A1360"/>
    </row>
    <row r="1361" spans="1:1" x14ac:dyDescent="0.3">
      <c r="A1361"/>
    </row>
    <row r="1362" spans="1:1" x14ac:dyDescent="0.3">
      <c r="A1362"/>
    </row>
    <row r="1363" spans="1:1" x14ac:dyDescent="0.3">
      <c r="A1363"/>
    </row>
    <row r="1364" spans="1:1" x14ac:dyDescent="0.3">
      <c r="A1364"/>
    </row>
    <row r="1365" spans="1:1" x14ac:dyDescent="0.3">
      <c r="A1365"/>
    </row>
    <row r="1366" spans="1:1" x14ac:dyDescent="0.3">
      <c r="A1366"/>
    </row>
    <row r="1367" spans="1:1" x14ac:dyDescent="0.3">
      <c r="A1367"/>
    </row>
    <row r="1368" spans="1:1" x14ac:dyDescent="0.3">
      <c r="A1368"/>
    </row>
    <row r="1369" spans="1:1" x14ac:dyDescent="0.3">
      <c r="A1369"/>
    </row>
    <row r="1370" spans="1:1" x14ac:dyDescent="0.3">
      <c r="A1370"/>
    </row>
    <row r="1371" spans="1:1" x14ac:dyDescent="0.3">
      <c r="A1371"/>
    </row>
    <row r="1372" spans="1:1" x14ac:dyDescent="0.3">
      <c r="A1372"/>
    </row>
    <row r="1373" spans="1:1" x14ac:dyDescent="0.3">
      <c r="A1373"/>
    </row>
    <row r="1374" spans="1:1" x14ac:dyDescent="0.3">
      <c r="A1374"/>
    </row>
    <row r="1375" spans="1:1" x14ac:dyDescent="0.3">
      <c r="A1375"/>
    </row>
    <row r="1376" spans="1:1" x14ac:dyDescent="0.3">
      <c r="A1376"/>
    </row>
    <row r="1377" spans="1:1" x14ac:dyDescent="0.3">
      <c r="A1377"/>
    </row>
    <row r="1378" spans="1:1" x14ac:dyDescent="0.3">
      <c r="A1378"/>
    </row>
    <row r="1379" spans="1:1" x14ac:dyDescent="0.3">
      <c r="A1379"/>
    </row>
    <row r="1380" spans="1:1" x14ac:dyDescent="0.3">
      <c r="A1380"/>
    </row>
    <row r="1381" spans="1:1" x14ac:dyDescent="0.3">
      <c r="A1381"/>
    </row>
    <row r="1382" spans="1:1" x14ac:dyDescent="0.3">
      <c r="A1382"/>
    </row>
    <row r="1383" spans="1:1" x14ac:dyDescent="0.3">
      <c r="A1383"/>
    </row>
    <row r="1384" spans="1:1" x14ac:dyDescent="0.3">
      <c r="A1384"/>
    </row>
    <row r="1385" spans="1:1" x14ac:dyDescent="0.3">
      <c r="A1385"/>
    </row>
    <row r="1386" spans="1:1" x14ac:dyDescent="0.3">
      <c r="A1386"/>
    </row>
    <row r="1387" spans="1:1" x14ac:dyDescent="0.3">
      <c r="A1387"/>
    </row>
    <row r="1388" spans="1:1" x14ac:dyDescent="0.3">
      <c r="A1388"/>
    </row>
    <row r="1389" spans="1:1" x14ac:dyDescent="0.3">
      <c r="A1389"/>
    </row>
    <row r="1390" spans="1:1" x14ac:dyDescent="0.3">
      <c r="A1390"/>
    </row>
    <row r="1391" spans="1:1" x14ac:dyDescent="0.3">
      <c r="A1391"/>
    </row>
    <row r="1392" spans="1:1" x14ac:dyDescent="0.3">
      <c r="A1392"/>
    </row>
    <row r="1393" spans="1:1" x14ac:dyDescent="0.3">
      <c r="A1393"/>
    </row>
    <row r="1394" spans="1:1" x14ac:dyDescent="0.3">
      <c r="A1394"/>
    </row>
    <row r="1395" spans="1:1" x14ac:dyDescent="0.3">
      <c r="A1395"/>
    </row>
    <row r="1396" spans="1:1" x14ac:dyDescent="0.3">
      <c r="A1396"/>
    </row>
    <row r="1397" spans="1:1" x14ac:dyDescent="0.3">
      <c r="A1397"/>
    </row>
    <row r="1398" spans="1:1" x14ac:dyDescent="0.3">
      <c r="A1398"/>
    </row>
    <row r="1399" spans="1:1" x14ac:dyDescent="0.3">
      <c r="A1399"/>
    </row>
    <row r="1400" spans="1:1" x14ac:dyDescent="0.3">
      <c r="A1400"/>
    </row>
    <row r="1401" spans="1:1" x14ac:dyDescent="0.3">
      <c r="A1401"/>
    </row>
    <row r="1402" spans="1:1" x14ac:dyDescent="0.3">
      <c r="A1402"/>
    </row>
    <row r="1403" spans="1:1" x14ac:dyDescent="0.3">
      <c r="A1403"/>
    </row>
    <row r="1404" spans="1:1" x14ac:dyDescent="0.3">
      <c r="A1404"/>
    </row>
    <row r="1405" spans="1:1" x14ac:dyDescent="0.3">
      <c r="A1405"/>
    </row>
    <row r="1406" spans="1:1" x14ac:dyDescent="0.3">
      <c r="A1406"/>
    </row>
    <row r="1407" spans="1:1" x14ac:dyDescent="0.3">
      <c r="A1407"/>
    </row>
    <row r="1408" spans="1:1" x14ac:dyDescent="0.3">
      <c r="A1408"/>
    </row>
    <row r="1409" spans="1:1" x14ac:dyDescent="0.3">
      <c r="A1409"/>
    </row>
    <row r="1410" spans="1:1" x14ac:dyDescent="0.3">
      <c r="A1410"/>
    </row>
    <row r="1411" spans="1:1" x14ac:dyDescent="0.3">
      <c r="A1411"/>
    </row>
    <row r="1412" spans="1:1" x14ac:dyDescent="0.3">
      <c r="A1412"/>
    </row>
    <row r="1413" spans="1:1" x14ac:dyDescent="0.3">
      <c r="A1413"/>
    </row>
    <row r="1414" spans="1:1" x14ac:dyDescent="0.3">
      <c r="A1414"/>
    </row>
    <row r="1415" spans="1:1" x14ac:dyDescent="0.3">
      <c r="A1415"/>
    </row>
    <row r="1416" spans="1:1" x14ac:dyDescent="0.3">
      <c r="A1416"/>
    </row>
    <row r="1417" spans="1:1" x14ac:dyDescent="0.3">
      <c r="A1417"/>
    </row>
    <row r="1418" spans="1:1" x14ac:dyDescent="0.3">
      <c r="A1418"/>
    </row>
    <row r="1419" spans="1:1" x14ac:dyDescent="0.3">
      <c r="A1419"/>
    </row>
    <row r="1420" spans="1:1" x14ac:dyDescent="0.3">
      <c r="A1420"/>
    </row>
    <row r="1421" spans="1:1" x14ac:dyDescent="0.3">
      <c r="A1421"/>
    </row>
    <row r="1422" spans="1:1" x14ac:dyDescent="0.3">
      <c r="A1422"/>
    </row>
    <row r="1423" spans="1:1" x14ac:dyDescent="0.3">
      <c r="A1423"/>
    </row>
    <row r="1424" spans="1:1" x14ac:dyDescent="0.3">
      <c r="A1424"/>
    </row>
    <row r="1425" spans="1:1" x14ac:dyDescent="0.3">
      <c r="A1425"/>
    </row>
    <row r="1426" spans="1:1" x14ac:dyDescent="0.3">
      <c r="A1426"/>
    </row>
    <row r="1427" spans="1:1" x14ac:dyDescent="0.3">
      <c r="A1427"/>
    </row>
    <row r="1428" spans="1:1" x14ac:dyDescent="0.3">
      <c r="A1428"/>
    </row>
    <row r="1429" spans="1:1" x14ac:dyDescent="0.3">
      <c r="A1429"/>
    </row>
    <row r="1430" spans="1:1" x14ac:dyDescent="0.3">
      <c r="A1430"/>
    </row>
    <row r="1431" spans="1:1" x14ac:dyDescent="0.3">
      <c r="A1431"/>
    </row>
    <row r="1432" spans="1:1" x14ac:dyDescent="0.3">
      <c r="A1432"/>
    </row>
    <row r="1433" spans="1:1" x14ac:dyDescent="0.3">
      <c r="A1433"/>
    </row>
    <row r="1434" spans="1:1" x14ac:dyDescent="0.3">
      <c r="A1434"/>
    </row>
    <row r="1435" spans="1:1" x14ac:dyDescent="0.3">
      <c r="A1435"/>
    </row>
    <row r="1436" spans="1:1" x14ac:dyDescent="0.3">
      <c r="A1436"/>
    </row>
    <row r="1437" spans="1:1" x14ac:dyDescent="0.3">
      <c r="A1437"/>
    </row>
    <row r="1438" spans="1:1" x14ac:dyDescent="0.3">
      <c r="A1438"/>
    </row>
    <row r="1439" spans="1:1" x14ac:dyDescent="0.3">
      <c r="A1439"/>
    </row>
    <row r="1440" spans="1:1" x14ac:dyDescent="0.3">
      <c r="A1440"/>
    </row>
    <row r="1441" spans="1:1" x14ac:dyDescent="0.3">
      <c r="A1441"/>
    </row>
    <row r="1442" spans="1:1" x14ac:dyDescent="0.3">
      <c r="A1442"/>
    </row>
    <row r="1443" spans="1:1" x14ac:dyDescent="0.3">
      <c r="A1443"/>
    </row>
    <row r="1444" spans="1:1" x14ac:dyDescent="0.3">
      <c r="A1444"/>
    </row>
    <row r="1445" spans="1:1" x14ac:dyDescent="0.3">
      <c r="A1445"/>
    </row>
    <row r="1446" spans="1:1" x14ac:dyDescent="0.3">
      <c r="A1446"/>
    </row>
    <row r="1447" spans="1:1" x14ac:dyDescent="0.3">
      <c r="A1447"/>
    </row>
    <row r="1448" spans="1:1" x14ac:dyDescent="0.3">
      <c r="A1448"/>
    </row>
    <row r="1449" spans="1:1" x14ac:dyDescent="0.3">
      <c r="A1449"/>
    </row>
    <row r="1450" spans="1:1" x14ac:dyDescent="0.3">
      <c r="A1450"/>
    </row>
    <row r="1451" spans="1:1" x14ac:dyDescent="0.3">
      <c r="A1451"/>
    </row>
    <row r="1452" spans="1:1" x14ac:dyDescent="0.3">
      <c r="A1452"/>
    </row>
    <row r="1453" spans="1:1" x14ac:dyDescent="0.3">
      <c r="A1453"/>
    </row>
    <row r="1454" spans="1:1" x14ac:dyDescent="0.3">
      <c r="A1454"/>
    </row>
    <row r="1455" spans="1:1" x14ac:dyDescent="0.3">
      <c r="A1455"/>
    </row>
    <row r="1456" spans="1:1" x14ac:dyDescent="0.3">
      <c r="A1456"/>
    </row>
    <row r="1457" spans="1:1" x14ac:dyDescent="0.3">
      <c r="A1457"/>
    </row>
    <row r="1458" spans="1:1" x14ac:dyDescent="0.3">
      <c r="A1458"/>
    </row>
    <row r="1459" spans="1:1" x14ac:dyDescent="0.3">
      <c r="A1459"/>
    </row>
    <row r="1460" spans="1:1" x14ac:dyDescent="0.3">
      <c r="A1460"/>
    </row>
    <row r="1461" spans="1:1" x14ac:dyDescent="0.3">
      <c r="A1461"/>
    </row>
    <row r="1462" spans="1:1" x14ac:dyDescent="0.3">
      <c r="A1462"/>
    </row>
    <row r="1463" spans="1:1" x14ac:dyDescent="0.3">
      <c r="A1463"/>
    </row>
    <row r="1464" spans="1:1" x14ac:dyDescent="0.3">
      <c r="A1464"/>
    </row>
    <row r="1465" spans="1:1" x14ac:dyDescent="0.3">
      <c r="A1465"/>
    </row>
    <row r="1466" spans="1:1" x14ac:dyDescent="0.3">
      <c r="A1466"/>
    </row>
    <row r="1467" spans="1:1" x14ac:dyDescent="0.3">
      <c r="A1467"/>
    </row>
    <row r="1468" spans="1:1" x14ac:dyDescent="0.3">
      <c r="A1468"/>
    </row>
    <row r="1469" spans="1:1" x14ac:dyDescent="0.3">
      <c r="A1469"/>
    </row>
    <row r="1470" spans="1:1" x14ac:dyDescent="0.3">
      <c r="A1470"/>
    </row>
    <row r="1471" spans="1:1" x14ac:dyDescent="0.3">
      <c r="A1471"/>
    </row>
    <row r="1472" spans="1:1" x14ac:dyDescent="0.3">
      <c r="A1472"/>
    </row>
    <row r="1473" spans="1:1" x14ac:dyDescent="0.3">
      <c r="A1473"/>
    </row>
    <row r="1474" spans="1:1" x14ac:dyDescent="0.3">
      <c r="A1474"/>
    </row>
    <row r="1475" spans="1:1" x14ac:dyDescent="0.3">
      <c r="A1475"/>
    </row>
    <row r="1476" spans="1:1" x14ac:dyDescent="0.3">
      <c r="A1476"/>
    </row>
    <row r="1477" spans="1:1" x14ac:dyDescent="0.3">
      <c r="A1477"/>
    </row>
    <row r="1478" spans="1:1" x14ac:dyDescent="0.3">
      <c r="A1478"/>
    </row>
    <row r="1479" spans="1:1" x14ac:dyDescent="0.3">
      <c r="A1479"/>
    </row>
    <row r="1480" spans="1:1" x14ac:dyDescent="0.3">
      <c r="A1480"/>
    </row>
    <row r="1481" spans="1:1" x14ac:dyDescent="0.3">
      <c r="A1481"/>
    </row>
    <row r="1482" spans="1:1" x14ac:dyDescent="0.3">
      <c r="A1482"/>
    </row>
    <row r="1483" spans="1:1" x14ac:dyDescent="0.3">
      <c r="A1483"/>
    </row>
    <row r="1484" spans="1:1" x14ac:dyDescent="0.3">
      <c r="A1484"/>
    </row>
    <row r="1485" spans="1:1" x14ac:dyDescent="0.3">
      <c r="A1485"/>
    </row>
    <row r="1486" spans="1:1" x14ac:dyDescent="0.3">
      <c r="A1486"/>
    </row>
    <row r="1487" spans="1:1" x14ac:dyDescent="0.3">
      <c r="A1487"/>
    </row>
    <row r="1488" spans="1:1" x14ac:dyDescent="0.3">
      <c r="A1488"/>
    </row>
    <row r="1489" spans="1:1" x14ac:dyDescent="0.3">
      <c r="A1489"/>
    </row>
    <row r="1490" spans="1:1" x14ac:dyDescent="0.3">
      <c r="A1490"/>
    </row>
    <row r="1491" spans="1:1" x14ac:dyDescent="0.3">
      <c r="A1491"/>
    </row>
    <row r="1492" spans="1:1" x14ac:dyDescent="0.3">
      <c r="A1492"/>
    </row>
    <row r="1493" spans="1:1" x14ac:dyDescent="0.3">
      <c r="A1493"/>
    </row>
    <row r="1494" spans="1:1" x14ac:dyDescent="0.3">
      <c r="A1494"/>
    </row>
    <row r="1495" spans="1:1" x14ac:dyDescent="0.3">
      <c r="A1495"/>
    </row>
    <row r="1496" spans="1:1" x14ac:dyDescent="0.3">
      <c r="A1496"/>
    </row>
    <row r="1497" spans="1:1" x14ac:dyDescent="0.3">
      <c r="A1497"/>
    </row>
    <row r="1498" spans="1:1" x14ac:dyDescent="0.3">
      <c r="A1498"/>
    </row>
    <row r="1499" spans="1:1" x14ac:dyDescent="0.3">
      <c r="A1499"/>
    </row>
    <row r="1500" spans="1:1" x14ac:dyDescent="0.3">
      <c r="A1500"/>
    </row>
    <row r="1501" spans="1:1" x14ac:dyDescent="0.3">
      <c r="A1501"/>
    </row>
    <row r="1502" spans="1:1" x14ac:dyDescent="0.3">
      <c r="A1502"/>
    </row>
    <row r="1503" spans="1:1" x14ac:dyDescent="0.3">
      <c r="A1503"/>
    </row>
    <row r="1504" spans="1:1" x14ac:dyDescent="0.3">
      <c r="A1504"/>
    </row>
    <row r="1505" spans="1:1" x14ac:dyDescent="0.3">
      <c r="A1505"/>
    </row>
    <row r="1506" spans="1:1" x14ac:dyDescent="0.3">
      <c r="A1506"/>
    </row>
    <row r="1507" spans="1:1" x14ac:dyDescent="0.3">
      <c r="A1507"/>
    </row>
    <row r="1508" spans="1:1" x14ac:dyDescent="0.3">
      <c r="A1508"/>
    </row>
    <row r="1509" spans="1:1" x14ac:dyDescent="0.3">
      <c r="A1509"/>
    </row>
    <row r="1510" spans="1:1" x14ac:dyDescent="0.3">
      <c r="A1510"/>
    </row>
    <row r="1511" spans="1:1" x14ac:dyDescent="0.3">
      <c r="A1511"/>
    </row>
    <row r="1512" spans="1:1" x14ac:dyDescent="0.3">
      <c r="A1512"/>
    </row>
    <row r="1513" spans="1:1" x14ac:dyDescent="0.3">
      <c r="A1513"/>
    </row>
    <row r="1514" spans="1:1" x14ac:dyDescent="0.3">
      <c r="A1514"/>
    </row>
    <row r="1515" spans="1:1" x14ac:dyDescent="0.3">
      <c r="A1515"/>
    </row>
    <row r="1516" spans="1:1" x14ac:dyDescent="0.3">
      <c r="A1516"/>
    </row>
    <row r="1517" spans="1:1" x14ac:dyDescent="0.3">
      <c r="A1517"/>
    </row>
    <row r="1518" spans="1:1" x14ac:dyDescent="0.3">
      <c r="A1518"/>
    </row>
    <row r="1519" spans="1:1" x14ac:dyDescent="0.3">
      <c r="A1519"/>
    </row>
    <row r="1520" spans="1:1" x14ac:dyDescent="0.3">
      <c r="A1520"/>
    </row>
    <row r="1521" spans="1:1" x14ac:dyDescent="0.3">
      <c r="A1521"/>
    </row>
    <row r="1522" spans="1:1" x14ac:dyDescent="0.3">
      <c r="A1522"/>
    </row>
    <row r="1523" spans="1:1" x14ac:dyDescent="0.3">
      <c r="A1523"/>
    </row>
    <row r="1524" spans="1:1" x14ac:dyDescent="0.3">
      <c r="A1524"/>
    </row>
    <row r="1525" spans="1:1" x14ac:dyDescent="0.3">
      <c r="A1525"/>
    </row>
    <row r="1526" spans="1:1" x14ac:dyDescent="0.3">
      <c r="A1526"/>
    </row>
    <row r="1527" spans="1:1" x14ac:dyDescent="0.3">
      <c r="A1527"/>
    </row>
    <row r="1528" spans="1:1" x14ac:dyDescent="0.3">
      <c r="A1528"/>
    </row>
    <row r="1529" spans="1:1" x14ac:dyDescent="0.3">
      <c r="A1529"/>
    </row>
    <row r="1530" spans="1:1" x14ac:dyDescent="0.3">
      <c r="A1530"/>
    </row>
    <row r="1531" spans="1:1" x14ac:dyDescent="0.3">
      <c r="A1531"/>
    </row>
    <row r="1532" spans="1:1" x14ac:dyDescent="0.3">
      <c r="A1532"/>
    </row>
    <row r="1533" spans="1:1" x14ac:dyDescent="0.3">
      <c r="A1533"/>
    </row>
    <row r="1534" spans="1:1" x14ac:dyDescent="0.3">
      <c r="A1534"/>
    </row>
    <row r="1535" spans="1:1" x14ac:dyDescent="0.3">
      <c r="A1535"/>
    </row>
    <row r="1536" spans="1:1" x14ac:dyDescent="0.3">
      <c r="A1536"/>
    </row>
    <row r="1537" spans="1:1" x14ac:dyDescent="0.3">
      <c r="A1537"/>
    </row>
    <row r="1538" spans="1:1" x14ac:dyDescent="0.3">
      <c r="A1538"/>
    </row>
    <row r="1539" spans="1:1" x14ac:dyDescent="0.3">
      <c r="A1539"/>
    </row>
    <row r="1540" spans="1:1" x14ac:dyDescent="0.3">
      <c r="A1540"/>
    </row>
    <row r="1541" spans="1:1" x14ac:dyDescent="0.3">
      <c r="A1541"/>
    </row>
    <row r="1542" spans="1:1" x14ac:dyDescent="0.3">
      <c r="A1542"/>
    </row>
    <row r="1543" spans="1:1" x14ac:dyDescent="0.3">
      <c r="A1543"/>
    </row>
    <row r="1544" spans="1:1" x14ac:dyDescent="0.3">
      <c r="A1544"/>
    </row>
    <row r="1545" spans="1:1" x14ac:dyDescent="0.3">
      <c r="A1545"/>
    </row>
    <row r="1546" spans="1:1" x14ac:dyDescent="0.3">
      <c r="A1546"/>
    </row>
    <row r="1547" spans="1:1" x14ac:dyDescent="0.3">
      <c r="A1547"/>
    </row>
    <row r="1548" spans="1:1" x14ac:dyDescent="0.3">
      <c r="A1548"/>
    </row>
    <row r="1549" spans="1:1" x14ac:dyDescent="0.3">
      <c r="A1549"/>
    </row>
    <row r="1550" spans="1:1" x14ac:dyDescent="0.3">
      <c r="A1550"/>
    </row>
    <row r="1551" spans="1:1" x14ac:dyDescent="0.3">
      <c r="A1551"/>
    </row>
    <row r="1552" spans="1:1" x14ac:dyDescent="0.3">
      <c r="A1552"/>
    </row>
    <row r="1553" spans="1:1" x14ac:dyDescent="0.3">
      <c r="A1553"/>
    </row>
    <row r="1554" spans="1:1" x14ac:dyDescent="0.3">
      <c r="A1554"/>
    </row>
    <row r="1555" spans="1:1" x14ac:dyDescent="0.3">
      <c r="A1555"/>
    </row>
    <row r="1556" spans="1:1" x14ac:dyDescent="0.3">
      <c r="A1556"/>
    </row>
    <row r="1557" spans="1:1" x14ac:dyDescent="0.3">
      <c r="A1557"/>
    </row>
    <row r="1558" spans="1:1" x14ac:dyDescent="0.3">
      <c r="A1558"/>
    </row>
    <row r="1559" spans="1:1" x14ac:dyDescent="0.3">
      <c r="A1559"/>
    </row>
    <row r="1560" spans="1:1" x14ac:dyDescent="0.3">
      <c r="A1560"/>
    </row>
    <row r="1561" spans="1:1" x14ac:dyDescent="0.3">
      <c r="A1561"/>
    </row>
    <row r="1562" spans="1:1" x14ac:dyDescent="0.3">
      <c r="A1562"/>
    </row>
    <row r="1563" spans="1:1" x14ac:dyDescent="0.3">
      <c r="A1563"/>
    </row>
    <row r="1564" spans="1:1" x14ac:dyDescent="0.3">
      <c r="A1564"/>
    </row>
    <row r="1565" spans="1:1" x14ac:dyDescent="0.3">
      <c r="A1565"/>
    </row>
    <row r="1566" spans="1:1" x14ac:dyDescent="0.3">
      <c r="A1566"/>
    </row>
    <row r="1567" spans="1:1" x14ac:dyDescent="0.3">
      <c r="A1567"/>
    </row>
    <row r="1568" spans="1:1" x14ac:dyDescent="0.3">
      <c r="A1568"/>
    </row>
    <row r="1569" spans="1:1" x14ac:dyDescent="0.3">
      <c r="A1569"/>
    </row>
    <row r="1570" spans="1:1" x14ac:dyDescent="0.3">
      <c r="A1570"/>
    </row>
    <row r="1571" spans="1:1" x14ac:dyDescent="0.3">
      <c r="A1571"/>
    </row>
    <row r="1572" spans="1:1" x14ac:dyDescent="0.3">
      <c r="A1572"/>
    </row>
    <row r="1573" spans="1:1" x14ac:dyDescent="0.3">
      <c r="A1573"/>
    </row>
    <row r="1574" spans="1:1" x14ac:dyDescent="0.3">
      <c r="A1574"/>
    </row>
    <row r="1575" spans="1:1" x14ac:dyDescent="0.3">
      <c r="A1575"/>
    </row>
    <row r="1576" spans="1:1" x14ac:dyDescent="0.3">
      <c r="A1576"/>
    </row>
    <row r="1577" spans="1:1" x14ac:dyDescent="0.3">
      <c r="A1577"/>
    </row>
    <row r="1578" spans="1:1" x14ac:dyDescent="0.3">
      <c r="A1578"/>
    </row>
    <row r="1579" spans="1:1" x14ac:dyDescent="0.3">
      <c r="A1579"/>
    </row>
    <row r="1580" spans="1:1" x14ac:dyDescent="0.3">
      <c r="A1580"/>
    </row>
    <row r="1581" spans="1:1" x14ac:dyDescent="0.3">
      <c r="A1581"/>
    </row>
    <row r="1582" spans="1:1" x14ac:dyDescent="0.3">
      <c r="A1582"/>
    </row>
    <row r="1583" spans="1:1" x14ac:dyDescent="0.3">
      <c r="A1583"/>
    </row>
    <row r="1584" spans="1:1" x14ac:dyDescent="0.3">
      <c r="A1584"/>
    </row>
    <row r="1585" spans="1:1" x14ac:dyDescent="0.3">
      <c r="A1585"/>
    </row>
    <row r="1586" spans="1:1" x14ac:dyDescent="0.3">
      <c r="A1586"/>
    </row>
    <row r="1587" spans="1:1" x14ac:dyDescent="0.3">
      <c r="A1587"/>
    </row>
    <row r="1588" spans="1:1" x14ac:dyDescent="0.3">
      <c r="A1588"/>
    </row>
    <row r="1589" spans="1:1" x14ac:dyDescent="0.3">
      <c r="A1589"/>
    </row>
    <row r="1590" spans="1:1" x14ac:dyDescent="0.3">
      <c r="A1590"/>
    </row>
    <row r="1591" spans="1:1" x14ac:dyDescent="0.3">
      <c r="A1591"/>
    </row>
    <row r="1592" spans="1:1" x14ac:dyDescent="0.3">
      <c r="A1592"/>
    </row>
    <row r="1593" spans="1:1" x14ac:dyDescent="0.3">
      <c r="A1593"/>
    </row>
    <row r="1594" spans="1:1" x14ac:dyDescent="0.3">
      <c r="A1594"/>
    </row>
    <row r="1595" spans="1:1" x14ac:dyDescent="0.3">
      <c r="A1595"/>
    </row>
    <row r="1596" spans="1:1" x14ac:dyDescent="0.3">
      <c r="A1596"/>
    </row>
    <row r="1597" spans="1:1" x14ac:dyDescent="0.3">
      <c r="A1597"/>
    </row>
    <row r="1598" spans="1:1" x14ac:dyDescent="0.3">
      <c r="A1598"/>
    </row>
    <row r="1599" spans="1:1" x14ac:dyDescent="0.3">
      <c r="A1599"/>
    </row>
    <row r="1600" spans="1:1" x14ac:dyDescent="0.3">
      <c r="A1600"/>
    </row>
    <row r="1601" spans="1:1" x14ac:dyDescent="0.3">
      <c r="A1601"/>
    </row>
    <row r="1602" spans="1:1" x14ac:dyDescent="0.3">
      <c r="A1602"/>
    </row>
    <row r="1603" spans="1:1" x14ac:dyDescent="0.3">
      <c r="A1603"/>
    </row>
    <row r="1604" spans="1:1" x14ac:dyDescent="0.3">
      <c r="A1604"/>
    </row>
    <row r="1605" spans="1:1" x14ac:dyDescent="0.3">
      <c r="A1605"/>
    </row>
    <row r="1606" spans="1:1" x14ac:dyDescent="0.3">
      <c r="A1606"/>
    </row>
    <row r="1607" spans="1:1" x14ac:dyDescent="0.3">
      <c r="A1607"/>
    </row>
    <row r="1608" spans="1:1" x14ac:dyDescent="0.3">
      <c r="A1608"/>
    </row>
    <row r="1609" spans="1:1" x14ac:dyDescent="0.3">
      <c r="A1609"/>
    </row>
    <row r="1610" spans="1:1" x14ac:dyDescent="0.3">
      <c r="A1610"/>
    </row>
    <row r="1611" spans="1:1" x14ac:dyDescent="0.3">
      <c r="A1611"/>
    </row>
    <row r="1612" spans="1:1" x14ac:dyDescent="0.3">
      <c r="A1612"/>
    </row>
    <row r="1613" spans="1:1" x14ac:dyDescent="0.3">
      <c r="A1613"/>
    </row>
    <row r="1614" spans="1:1" x14ac:dyDescent="0.3">
      <c r="A1614"/>
    </row>
    <row r="1615" spans="1:1" x14ac:dyDescent="0.3">
      <c r="A1615"/>
    </row>
    <row r="1616" spans="1:1" x14ac:dyDescent="0.3">
      <c r="A1616"/>
    </row>
    <row r="1617" spans="1:1" x14ac:dyDescent="0.3">
      <c r="A1617"/>
    </row>
    <row r="1618" spans="1:1" x14ac:dyDescent="0.3">
      <c r="A1618"/>
    </row>
    <row r="1619" spans="1:1" x14ac:dyDescent="0.3">
      <c r="A1619"/>
    </row>
    <row r="1620" spans="1:1" x14ac:dyDescent="0.3">
      <c r="A1620"/>
    </row>
    <row r="1621" spans="1:1" x14ac:dyDescent="0.3">
      <c r="A1621"/>
    </row>
    <row r="1622" spans="1:1" x14ac:dyDescent="0.3">
      <c r="A1622"/>
    </row>
    <row r="1623" spans="1:1" x14ac:dyDescent="0.3">
      <c r="A1623"/>
    </row>
    <row r="1624" spans="1:1" x14ac:dyDescent="0.3">
      <c r="A1624"/>
    </row>
    <row r="1625" spans="1:1" x14ac:dyDescent="0.3">
      <c r="A1625"/>
    </row>
    <row r="1626" spans="1:1" x14ac:dyDescent="0.3">
      <c r="A1626"/>
    </row>
    <row r="1627" spans="1:1" x14ac:dyDescent="0.3">
      <c r="A1627"/>
    </row>
    <row r="1628" spans="1:1" x14ac:dyDescent="0.3">
      <c r="A1628"/>
    </row>
    <row r="1629" spans="1:1" x14ac:dyDescent="0.3">
      <c r="A1629"/>
    </row>
    <row r="1630" spans="1:1" x14ac:dyDescent="0.3">
      <c r="A1630"/>
    </row>
    <row r="1631" spans="1:1" x14ac:dyDescent="0.3">
      <c r="A1631"/>
    </row>
    <row r="1632" spans="1:1" x14ac:dyDescent="0.3">
      <c r="A1632"/>
    </row>
    <row r="1633" spans="1:1" x14ac:dyDescent="0.3">
      <c r="A1633"/>
    </row>
    <row r="1634" spans="1:1" x14ac:dyDescent="0.3">
      <c r="A1634"/>
    </row>
    <row r="1635" spans="1:1" x14ac:dyDescent="0.3">
      <c r="A1635"/>
    </row>
    <row r="1636" spans="1:1" x14ac:dyDescent="0.3">
      <c r="A1636"/>
    </row>
    <row r="1637" spans="1:1" x14ac:dyDescent="0.3">
      <c r="A1637"/>
    </row>
    <row r="1638" spans="1:1" x14ac:dyDescent="0.3">
      <c r="A1638"/>
    </row>
    <row r="1639" spans="1:1" x14ac:dyDescent="0.3">
      <c r="A1639"/>
    </row>
    <row r="1640" spans="1:1" x14ac:dyDescent="0.3">
      <c r="A1640"/>
    </row>
    <row r="1641" spans="1:1" x14ac:dyDescent="0.3">
      <c r="A1641"/>
    </row>
    <row r="1642" spans="1:1" x14ac:dyDescent="0.3">
      <c r="A1642"/>
    </row>
    <row r="1643" spans="1:1" x14ac:dyDescent="0.3">
      <c r="A1643"/>
    </row>
    <row r="1644" spans="1:1" x14ac:dyDescent="0.3">
      <c r="A1644"/>
    </row>
    <row r="1645" spans="1:1" x14ac:dyDescent="0.3">
      <c r="A1645"/>
    </row>
    <row r="1646" spans="1:1" x14ac:dyDescent="0.3">
      <c r="A1646"/>
    </row>
    <row r="1647" spans="1:1" x14ac:dyDescent="0.3">
      <c r="A1647"/>
    </row>
    <row r="1648" spans="1:1" x14ac:dyDescent="0.3">
      <c r="A1648"/>
    </row>
    <row r="1649" spans="1:1" x14ac:dyDescent="0.3">
      <c r="A1649"/>
    </row>
    <row r="1650" spans="1:1" x14ac:dyDescent="0.3">
      <c r="A1650"/>
    </row>
    <row r="1651" spans="1:1" x14ac:dyDescent="0.3">
      <c r="A1651"/>
    </row>
    <row r="1652" spans="1:1" x14ac:dyDescent="0.3">
      <c r="A1652"/>
    </row>
    <row r="1653" spans="1:1" x14ac:dyDescent="0.3">
      <c r="A1653"/>
    </row>
    <row r="1654" spans="1:1" x14ac:dyDescent="0.3">
      <c r="A1654"/>
    </row>
    <row r="1655" spans="1:1" x14ac:dyDescent="0.3">
      <c r="A1655"/>
    </row>
    <row r="1656" spans="1:1" x14ac:dyDescent="0.3">
      <c r="A1656"/>
    </row>
    <row r="1657" spans="1:1" x14ac:dyDescent="0.3">
      <c r="A1657"/>
    </row>
    <row r="1658" spans="1:1" x14ac:dyDescent="0.3">
      <c r="A1658"/>
    </row>
    <row r="1659" spans="1:1" x14ac:dyDescent="0.3">
      <c r="A1659"/>
    </row>
    <row r="1660" spans="1:1" x14ac:dyDescent="0.3">
      <c r="A1660"/>
    </row>
    <row r="1661" spans="1:1" x14ac:dyDescent="0.3">
      <c r="A1661"/>
    </row>
    <row r="1662" spans="1:1" x14ac:dyDescent="0.3">
      <c r="A1662"/>
    </row>
    <row r="1663" spans="1:1" x14ac:dyDescent="0.3">
      <c r="A1663"/>
    </row>
    <row r="1664" spans="1:1" x14ac:dyDescent="0.3">
      <c r="A1664"/>
    </row>
    <row r="1665" spans="1:1" x14ac:dyDescent="0.3">
      <c r="A1665"/>
    </row>
    <row r="1666" spans="1:1" x14ac:dyDescent="0.3">
      <c r="A1666"/>
    </row>
    <row r="1667" spans="1:1" x14ac:dyDescent="0.3">
      <c r="A1667"/>
    </row>
    <row r="1668" spans="1:1" x14ac:dyDescent="0.3">
      <c r="A1668"/>
    </row>
    <row r="1669" spans="1:1" x14ac:dyDescent="0.3">
      <c r="A1669"/>
    </row>
    <row r="1670" spans="1:1" x14ac:dyDescent="0.3">
      <c r="A1670"/>
    </row>
    <row r="1671" spans="1:1" x14ac:dyDescent="0.3">
      <c r="A1671"/>
    </row>
    <row r="1672" spans="1:1" x14ac:dyDescent="0.3">
      <c r="A1672"/>
    </row>
    <row r="1673" spans="1:1" x14ac:dyDescent="0.3">
      <c r="A1673"/>
    </row>
    <row r="1674" spans="1:1" x14ac:dyDescent="0.3">
      <c r="A1674"/>
    </row>
    <row r="1675" spans="1:1" x14ac:dyDescent="0.3">
      <c r="A1675"/>
    </row>
    <row r="1676" spans="1:1" x14ac:dyDescent="0.3">
      <c r="A1676"/>
    </row>
    <row r="1677" spans="1:1" x14ac:dyDescent="0.3">
      <c r="A1677"/>
    </row>
    <row r="1678" spans="1:1" x14ac:dyDescent="0.3">
      <c r="A1678"/>
    </row>
    <row r="1679" spans="1:1" x14ac:dyDescent="0.3">
      <c r="A1679"/>
    </row>
    <row r="1680" spans="1:1" x14ac:dyDescent="0.3">
      <c r="A1680"/>
    </row>
    <row r="1681" spans="1:1" x14ac:dyDescent="0.3">
      <c r="A1681"/>
    </row>
    <row r="1682" spans="1:1" x14ac:dyDescent="0.3">
      <c r="A1682"/>
    </row>
    <row r="1683" spans="1:1" x14ac:dyDescent="0.3">
      <c r="A1683"/>
    </row>
    <row r="1684" spans="1:1" x14ac:dyDescent="0.3">
      <c r="A1684"/>
    </row>
    <row r="1685" spans="1:1" x14ac:dyDescent="0.3">
      <c r="A1685"/>
    </row>
    <row r="1686" spans="1:1" x14ac:dyDescent="0.3">
      <c r="A1686"/>
    </row>
    <row r="1687" spans="1:1" x14ac:dyDescent="0.3">
      <c r="A1687"/>
    </row>
    <row r="1688" spans="1:1" x14ac:dyDescent="0.3">
      <c r="A1688"/>
    </row>
    <row r="1689" spans="1:1" x14ac:dyDescent="0.3">
      <c r="A1689"/>
    </row>
    <row r="1690" spans="1:1" x14ac:dyDescent="0.3">
      <c r="A1690"/>
    </row>
    <row r="1691" spans="1:1" x14ac:dyDescent="0.3">
      <c r="A1691"/>
    </row>
    <row r="1692" spans="1:1" x14ac:dyDescent="0.3">
      <c r="A1692"/>
    </row>
    <row r="1693" spans="1:1" x14ac:dyDescent="0.3">
      <c r="A1693"/>
    </row>
    <row r="1694" spans="1:1" x14ac:dyDescent="0.3">
      <c r="A1694"/>
    </row>
    <row r="1695" spans="1:1" x14ac:dyDescent="0.3">
      <c r="A1695"/>
    </row>
    <row r="1696" spans="1:1" x14ac:dyDescent="0.3">
      <c r="A1696"/>
    </row>
    <row r="1697" spans="1:1" x14ac:dyDescent="0.3">
      <c r="A1697"/>
    </row>
    <row r="1698" spans="1:1" x14ac:dyDescent="0.3">
      <c r="A1698"/>
    </row>
    <row r="1699" spans="1:1" x14ac:dyDescent="0.3">
      <c r="A1699"/>
    </row>
    <row r="1700" spans="1:1" x14ac:dyDescent="0.3">
      <c r="A1700"/>
    </row>
    <row r="1701" spans="1:1" x14ac:dyDescent="0.3">
      <c r="A1701"/>
    </row>
    <row r="1702" spans="1:1" x14ac:dyDescent="0.3">
      <c r="A1702"/>
    </row>
    <row r="1703" spans="1:1" x14ac:dyDescent="0.3">
      <c r="A1703"/>
    </row>
    <row r="1704" spans="1:1" x14ac:dyDescent="0.3">
      <c r="A1704"/>
    </row>
    <row r="1705" spans="1:1" x14ac:dyDescent="0.3">
      <c r="A1705"/>
    </row>
    <row r="1706" spans="1:1" x14ac:dyDescent="0.3">
      <c r="A1706"/>
    </row>
    <row r="1707" spans="1:1" x14ac:dyDescent="0.3">
      <c r="A1707"/>
    </row>
    <row r="1708" spans="1:1" x14ac:dyDescent="0.3">
      <c r="A1708"/>
    </row>
    <row r="1709" spans="1:1" x14ac:dyDescent="0.3">
      <c r="A1709"/>
    </row>
    <row r="1710" spans="1:1" x14ac:dyDescent="0.3">
      <c r="A1710"/>
    </row>
    <row r="1711" spans="1:1" x14ac:dyDescent="0.3">
      <c r="A1711"/>
    </row>
    <row r="1712" spans="1:1" x14ac:dyDescent="0.3">
      <c r="A1712"/>
    </row>
    <row r="1713" spans="1:1" x14ac:dyDescent="0.3">
      <c r="A1713"/>
    </row>
    <row r="1714" spans="1:1" x14ac:dyDescent="0.3">
      <c r="A1714"/>
    </row>
    <row r="1715" spans="1:1" x14ac:dyDescent="0.3">
      <c r="A1715"/>
    </row>
    <row r="1716" spans="1:1" x14ac:dyDescent="0.3">
      <c r="A1716"/>
    </row>
    <row r="1717" spans="1:1" x14ac:dyDescent="0.3">
      <c r="A1717"/>
    </row>
    <row r="1718" spans="1:1" x14ac:dyDescent="0.3">
      <c r="A1718"/>
    </row>
    <row r="1719" spans="1:1" x14ac:dyDescent="0.3">
      <c r="A1719"/>
    </row>
    <row r="1720" spans="1:1" x14ac:dyDescent="0.3">
      <c r="A1720"/>
    </row>
    <row r="1721" spans="1:1" x14ac:dyDescent="0.3">
      <c r="A1721"/>
    </row>
    <row r="1722" spans="1:1" x14ac:dyDescent="0.3">
      <c r="A1722"/>
    </row>
    <row r="1723" spans="1:1" x14ac:dyDescent="0.3">
      <c r="A1723"/>
    </row>
    <row r="1724" spans="1:1" x14ac:dyDescent="0.3">
      <c r="A1724"/>
    </row>
    <row r="1725" spans="1:1" x14ac:dyDescent="0.3">
      <c r="A1725"/>
    </row>
    <row r="1726" spans="1:1" x14ac:dyDescent="0.3">
      <c r="A1726"/>
    </row>
    <row r="1727" spans="1:1" x14ac:dyDescent="0.3">
      <c r="A1727"/>
    </row>
    <row r="1728" spans="1:1" x14ac:dyDescent="0.3">
      <c r="A1728"/>
    </row>
    <row r="1729" spans="1:1" x14ac:dyDescent="0.3">
      <c r="A1729"/>
    </row>
    <row r="1730" spans="1:1" x14ac:dyDescent="0.3">
      <c r="A1730"/>
    </row>
    <row r="1731" spans="1:1" x14ac:dyDescent="0.3">
      <c r="A1731"/>
    </row>
    <row r="1732" spans="1:1" x14ac:dyDescent="0.3">
      <c r="A1732"/>
    </row>
    <row r="1733" spans="1:1" x14ac:dyDescent="0.3">
      <c r="A1733"/>
    </row>
    <row r="1734" spans="1:1" x14ac:dyDescent="0.3">
      <c r="A1734"/>
    </row>
    <row r="1735" spans="1:1" x14ac:dyDescent="0.3">
      <c r="A1735"/>
    </row>
    <row r="1736" spans="1:1" x14ac:dyDescent="0.3">
      <c r="A1736"/>
    </row>
    <row r="1737" spans="1:1" x14ac:dyDescent="0.3">
      <c r="A1737"/>
    </row>
    <row r="1738" spans="1:1" x14ac:dyDescent="0.3">
      <c r="A1738"/>
    </row>
    <row r="1739" spans="1:1" x14ac:dyDescent="0.3">
      <c r="A1739"/>
    </row>
    <row r="1740" spans="1:1" x14ac:dyDescent="0.3">
      <c r="A1740"/>
    </row>
    <row r="1741" spans="1:1" x14ac:dyDescent="0.3">
      <c r="A1741"/>
    </row>
    <row r="1742" spans="1:1" x14ac:dyDescent="0.3">
      <c r="A1742"/>
    </row>
    <row r="1743" spans="1:1" x14ac:dyDescent="0.3">
      <c r="A1743"/>
    </row>
    <row r="1744" spans="1:1" x14ac:dyDescent="0.3">
      <c r="A1744"/>
    </row>
    <row r="1745" spans="1:1" x14ac:dyDescent="0.3">
      <c r="A1745"/>
    </row>
    <row r="1746" spans="1:1" x14ac:dyDescent="0.3">
      <c r="A1746"/>
    </row>
    <row r="1747" spans="1:1" x14ac:dyDescent="0.3">
      <c r="A1747"/>
    </row>
    <row r="1748" spans="1:1" x14ac:dyDescent="0.3">
      <c r="A1748"/>
    </row>
    <row r="1749" spans="1:1" x14ac:dyDescent="0.3">
      <c r="A1749"/>
    </row>
    <row r="1750" spans="1:1" x14ac:dyDescent="0.3">
      <c r="A1750"/>
    </row>
    <row r="1751" spans="1:1" x14ac:dyDescent="0.3">
      <c r="A1751"/>
    </row>
    <row r="1752" spans="1:1" x14ac:dyDescent="0.3">
      <c r="A1752"/>
    </row>
    <row r="1753" spans="1:1" x14ac:dyDescent="0.3">
      <c r="A1753"/>
    </row>
    <row r="1754" spans="1:1" x14ac:dyDescent="0.3">
      <c r="A1754"/>
    </row>
    <row r="1755" spans="1:1" x14ac:dyDescent="0.3">
      <c r="A1755"/>
    </row>
    <row r="1756" spans="1:1" x14ac:dyDescent="0.3">
      <c r="A1756"/>
    </row>
    <row r="1757" spans="1:1" x14ac:dyDescent="0.3">
      <c r="A1757"/>
    </row>
    <row r="1758" spans="1:1" x14ac:dyDescent="0.3">
      <c r="A1758"/>
    </row>
    <row r="1759" spans="1:1" x14ac:dyDescent="0.3">
      <c r="A1759"/>
    </row>
    <row r="1760" spans="1:1" x14ac:dyDescent="0.3">
      <c r="A1760"/>
    </row>
    <row r="1761" spans="1:1" x14ac:dyDescent="0.3">
      <c r="A1761"/>
    </row>
    <row r="1762" spans="1:1" x14ac:dyDescent="0.3">
      <c r="A1762"/>
    </row>
    <row r="1763" spans="1:1" x14ac:dyDescent="0.3">
      <c r="A1763"/>
    </row>
    <row r="1764" spans="1:1" x14ac:dyDescent="0.3">
      <c r="A1764"/>
    </row>
    <row r="1765" spans="1:1" x14ac:dyDescent="0.3">
      <c r="A1765"/>
    </row>
    <row r="1766" spans="1:1" x14ac:dyDescent="0.3">
      <c r="A1766"/>
    </row>
    <row r="1767" spans="1:1" x14ac:dyDescent="0.3">
      <c r="A1767"/>
    </row>
    <row r="1768" spans="1:1" x14ac:dyDescent="0.3">
      <c r="A1768"/>
    </row>
    <row r="1769" spans="1:1" x14ac:dyDescent="0.3">
      <c r="A1769"/>
    </row>
    <row r="1770" spans="1:1" x14ac:dyDescent="0.3">
      <c r="A1770"/>
    </row>
    <row r="1771" spans="1:1" x14ac:dyDescent="0.3">
      <c r="A1771"/>
    </row>
    <row r="1772" spans="1:1" x14ac:dyDescent="0.3">
      <c r="A1772"/>
    </row>
    <row r="1773" spans="1:1" x14ac:dyDescent="0.3">
      <c r="A1773"/>
    </row>
    <row r="1774" spans="1:1" x14ac:dyDescent="0.3">
      <c r="A1774"/>
    </row>
    <row r="1775" spans="1:1" x14ac:dyDescent="0.3">
      <c r="A1775"/>
    </row>
    <row r="1776" spans="1:1" x14ac:dyDescent="0.3">
      <c r="A1776"/>
    </row>
    <row r="1777" spans="1:1" x14ac:dyDescent="0.3">
      <c r="A1777"/>
    </row>
    <row r="1778" spans="1:1" x14ac:dyDescent="0.3">
      <c r="A1778"/>
    </row>
    <row r="1779" spans="1:1" x14ac:dyDescent="0.3">
      <c r="A1779"/>
    </row>
    <row r="1780" spans="1:1" x14ac:dyDescent="0.3">
      <c r="A1780"/>
    </row>
    <row r="1781" spans="1:1" x14ac:dyDescent="0.3">
      <c r="A1781"/>
    </row>
    <row r="1782" spans="1:1" x14ac:dyDescent="0.3">
      <c r="A1782"/>
    </row>
    <row r="1783" spans="1:1" x14ac:dyDescent="0.3">
      <c r="A1783"/>
    </row>
    <row r="1784" spans="1:1" x14ac:dyDescent="0.3">
      <c r="A1784"/>
    </row>
    <row r="1785" spans="1:1" x14ac:dyDescent="0.3">
      <c r="A1785"/>
    </row>
    <row r="1786" spans="1:1" x14ac:dyDescent="0.3">
      <c r="A1786"/>
    </row>
    <row r="1787" spans="1:1" x14ac:dyDescent="0.3">
      <c r="A1787"/>
    </row>
    <row r="1788" spans="1:1" x14ac:dyDescent="0.3">
      <c r="A1788"/>
    </row>
    <row r="1789" spans="1:1" x14ac:dyDescent="0.3">
      <c r="A1789"/>
    </row>
    <row r="1790" spans="1:1" x14ac:dyDescent="0.3">
      <c r="A1790"/>
    </row>
    <row r="1791" spans="1:1" x14ac:dyDescent="0.3">
      <c r="A1791"/>
    </row>
    <row r="1792" spans="1:1" x14ac:dyDescent="0.3">
      <c r="A1792"/>
    </row>
    <row r="1793" spans="1:1" x14ac:dyDescent="0.3">
      <c r="A1793"/>
    </row>
    <row r="1794" spans="1:1" x14ac:dyDescent="0.3">
      <c r="A1794"/>
    </row>
    <row r="1795" spans="1:1" x14ac:dyDescent="0.3">
      <c r="A1795"/>
    </row>
    <row r="1796" spans="1:1" x14ac:dyDescent="0.3">
      <c r="A1796"/>
    </row>
    <row r="1797" spans="1:1" x14ac:dyDescent="0.3">
      <c r="A1797"/>
    </row>
    <row r="1798" spans="1:1" x14ac:dyDescent="0.3">
      <c r="A1798"/>
    </row>
    <row r="1799" spans="1:1" x14ac:dyDescent="0.3">
      <c r="A1799"/>
    </row>
    <row r="1800" spans="1:1" x14ac:dyDescent="0.3">
      <c r="A1800"/>
    </row>
    <row r="1801" spans="1:1" x14ac:dyDescent="0.3">
      <c r="A1801"/>
    </row>
    <row r="1802" spans="1:1" x14ac:dyDescent="0.3">
      <c r="A1802"/>
    </row>
    <row r="1803" spans="1:1" x14ac:dyDescent="0.3">
      <c r="A1803"/>
    </row>
    <row r="1804" spans="1:1" x14ac:dyDescent="0.3">
      <c r="A1804"/>
    </row>
    <row r="1805" spans="1:1" x14ac:dyDescent="0.3">
      <c r="A1805"/>
    </row>
    <row r="1806" spans="1:1" x14ac:dyDescent="0.3">
      <c r="A1806"/>
    </row>
    <row r="1807" spans="1:1" x14ac:dyDescent="0.3">
      <c r="A1807"/>
    </row>
    <row r="1808" spans="1:1" x14ac:dyDescent="0.3">
      <c r="A1808"/>
    </row>
    <row r="1809" spans="1:1" x14ac:dyDescent="0.3">
      <c r="A1809"/>
    </row>
    <row r="1810" spans="1:1" x14ac:dyDescent="0.3">
      <c r="A1810"/>
    </row>
    <row r="1811" spans="1:1" x14ac:dyDescent="0.3">
      <c r="A1811"/>
    </row>
    <row r="1812" spans="1:1" x14ac:dyDescent="0.3">
      <c r="A1812"/>
    </row>
    <row r="1813" spans="1:1" x14ac:dyDescent="0.3">
      <c r="A1813"/>
    </row>
    <row r="1814" spans="1:1" x14ac:dyDescent="0.3">
      <c r="A1814"/>
    </row>
    <row r="1815" spans="1:1" x14ac:dyDescent="0.3">
      <c r="A1815"/>
    </row>
    <row r="1816" spans="1:1" x14ac:dyDescent="0.3">
      <c r="A1816"/>
    </row>
    <row r="1817" spans="1:1" x14ac:dyDescent="0.3">
      <c r="A1817"/>
    </row>
    <row r="1818" spans="1:1" x14ac:dyDescent="0.3">
      <c r="A1818"/>
    </row>
    <row r="1819" spans="1:1" x14ac:dyDescent="0.3">
      <c r="A1819"/>
    </row>
    <row r="1820" spans="1:1" x14ac:dyDescent="0.3">
      <c r="A1820"/>
    </row>
    <row r="1821" spans="1:1" x14ac:dyDescent="0.3">
      <c r="A1821"/>
    </row>
    <row r="1822" spans="1:1" x14ac:dyDescent="0.3">
      <c r="A1822"/>
    </row>
    <row r="1823" spans="1:1" x14ac:dyDescent="0.3">
      <c r="A1823"/>
    </row>
    <row r="1824" spans="1:1" x14ac:dyDescent="0.3">
      <c r="A1824"/>
    </row>
    <row r="1825" spans="1:1" x14ac:dyDescent="0.3">
      <c r="A1825"/>
    </row>
    <row r="1826" spans="1:1" x14ac:dyDescent="0.3">
      <c r="A1826"/>
    </row>
    <row r="1827" spans="1:1" x14ac:dyDescent="0.3">
      <c r="A1827"/>
    </row>
    <row r="1828" spans="1:1" x14ac:dyDescent="0.3">
      <c r="A1828"/>
    </row>
    <row r="1829" spans="1:1" x14ac:dyDescent="0.3">
      <c r="A1829"/>
    </row>
    <row r="1830" spans="1:1" x14ac:dyDescent="0.3">
      <c r="A1830"/>
    </row>
    <row r="1831" spans="1:1" x14ac:dyDescent="0.3">
      <c r="A1831"/>
    </row>
    <row r="1832" spans="1:1" x14ac:dyDescent="0.3">
      <c r="A1832"/>
    </row>
    <row r="1833" spans="1:1" x14ac:dyDescent="0.3">
      <c r="A1833"/>
    </row>
    <row r="1834" spans="1:1" x14ac:dyDescent="0.3">
      <c r="A1834"/>
    </row>
    <row r="1835" spans="1:1" x14ac:dyDescent="0.3">
      <c r="A1835"/>
    </row>
    <row r="1836" spans="1:1" x14ac:dyDescent="0.3">
      <c r="A1836"/>
    </row>
    <row r="1837" spans="1:1" x14ac:dyDescent="0.3">
      <c r="A1837"/>
    </row>
    <row r="1838" spans="1:1" x14ac:dyDescent="0.3">
      <c r="A1838"/>
    </row>
    <row r="1839" spans="1:1" x14ac:dyDescent="0.3">
      <c r="A1839"/>
    </row>
    <row r="1840" spans="1:1" x14ac:dyDescent="0.3">
      <c r="A1840"/>
    </row>
    <row r="1841" spans="1:1" x14ac:dyDescent="0.3">
      <c r="A1841"/>
    </row>
    <row r="1842" spans="1:1" x14ac:dyDescent="0.3">
      <c r="A1842"/>
    </row>
    <row r="1843" spans="1:1" x14ac:dyDescent="0.3">
      <c r="A1843"/>
    </row>
    <row r="1844" spans="1:1" x14ac:dyDescent="0.3">
      <c r="A1844"/>
    </row>
    <row r="1845" spans="1:1" x14ac:dyDescent="0.3">
      <c r="A1845"/>
    </row>
    <row r="1846" spans="1:1" x14ac:dyDescent="0.3">
      <c r="A1846"/>
    </row>
    <row r="1847" spans="1:1" x14ac:dyDescent="0.3">
      <c r="A1847"/>
    </row>
    <row r="1848" spans="1:1" x14ac:dyDescent="0.3">
      <c r="A1848"/>
    </row>
    <row r="1849" spans="1:1" x14ac:dyDescent="0.3">
      <c r="A1849"/>
    </row>
    <row r="1850" spans="1:1" x14ac:dyDescent="0.3">
      <c r="A1850"/>
    </row>
    <row r="1851" spans="1:1" x14ac:dyDescent="0.3">
      <c r="A1851"/>
    </row>
    <row r="1852" spans="1:1" x14ac:dyDescent="0.3">
      <c r="A1852"/>
    </row>
    <row r="1853" spans="1:1" x14ac:dyDescent="0.3">
      <c r="A1853"/>
    </row>
    <row r="1854" spans="1:1" x14ac:dyDescent="0.3">
      <c r="A1854"/>
    </row>
    <row r="1855" spans="1:1" x14ac:dyDescent="0.3">
      <c r="A1855"/>
    </row>
    <row r="1856" spans="1:1" x14ac:dyDescent="0.3">
      <c r="A1856"/>
    </row>
    <row r="1857" spans="1:1" x14ac:dyDescent="0.3">
      <c r="A1857"/>
    </row>
    <row r="1858" spans="1:1" x14ac:dyDescent="0.3">
      <c r="A1858"/>
    </row>
    <row r="1859" spans="1:1" x14ac:dyDescent="0.3">
      <c r="A1859"/>
    </row>
    <row r="1860" spans="1:1" x14ac:dyDescent="0.3">
      <c r="A1860"/>
    </row>
    <row r="1861" spans="1:1" x14ac:dyDescent="0.3">
      <c r="A1861"/>
    </row>
    <row r="1862" spans="1:1" x14ac:dyDescent="0.3">
      <c r="A1862"/>
    </row>
    <row r="1863" spans="1:1" x14ac:dyDescent="0.3">
      <c r="A1863"/>
    </row>
    <row r="1864" spans="1:1" x14ac:dyDescent="0.3">
      <c r="A1864"/>
    </row>
    <row r="1865" spans="1:1" x14ac:dyDescent="0.3">
      <c r="A1865"/>
    </row>
    <row r="1866" spans="1:1" x14ac:dyDescent="0.3">
      <c r="A1866"/>
    </row>
    <row r="1867" spans="1:1" x14ac:dyDescent="0.3">
      <c r="A1867"/>
    </row>
    <row r="1868" spans="1:1" x14ac:dyDescent="0.3">
      <c r="A1868"/>
    </row>
    <row r="1869" spans="1:1" x14ac:dyDescent="0.3">
      <c r="A1869"/>
    </row>
    <row r="1870" spans="1:1" x14ac:dyDescent="0.3">
      <c r="A1870"/>
    </row>
    <row r="1871" spans="1:1" x14ac:dyDescent="0.3">
      <c r="A1871"/>
    </row>
    <row r="1872" spans="1:1" x14ac:dyDescent="0.3">
      <c r="A1872"/>
    </row>
    <row r="1873" spans="1:1" x14ac:dyDescent="0.3">
      <c r="A1873"/>
    </row>
    <row r="1874" spans="1:1" x14ac:dyDescent="0.3">
      <c r="A1874"/>
    </row>
    <row r="1875" spans="1:1" x14ac:dyDescent="0.3">
      <c r="A1875"/>
    </row>
    <row r="1876" spans="1:1" x14ac:dyDescent="0.3">
      <c r="A1876"/>
    </row>
    <row r="1877" spans="1:1" x14ac:dyDescent="0.3">
      <c r="A1877"/>
    </row>
    <row r="1878" spans="1:1" x14ac:dyDescent="0.3">
      <c r="A1878"/>
    </row>
    <row r="1879" spans="1:1" x14ac:dyDescent="0.3">
      <c r="A1879"/>
    </row>
    <row r="1880" spans="1:1" x14ac:dyDescent="0.3">
      <c r="A1880"/>
    </row>
    <row r="1881" spans="1:1" x14ac:dyDescent="0.3">
      <c r="A1881"/>
    </row>
    <row r="1882" spans="1:1" x14ac:dyDescent="0.3">
      <c r="A1882"/>
    </row>
    <row r="1883" spans="1:1" x14ac:dyDescent="0.3">
      <c r="A1883"/>
    </row>
    <row r="1884" spans="1:1" x14ac:dyDescent="0.3">
      <c r="A1884"/>
    </row>
    <row r="1885" spans="1:1" x14ac:dyDescent="0.3">
      <c r="A1885"/>
    </row>
    <row r="1886" spans="1:1" x14ac:dyDescent="0.3">
      <c r="A1886"/>
    </row>
    <row r="1887" spans="1:1" x14ac:dyDescent="0.3">
      <c r="A1887"/>
    </row>
    <row r="1888" spans="1:1" x14ac:dyDescent="0.3">
      <c r="A1888"/>
    </row>
    <row r="1889" spans="1:1" x14ac:dyDescent="0.3">
      <c r="A1889"/>
    </row>
    <row r="1890" spans="1:1" x14ac:dyDescent="0.3">
      <c r="A1890"/>
    </row>
    <row r="1891" spans="1:1" x14ac:dyDescent="0.3">
      <c r="A1891"/>
    </row>
    <row r="1892" spans="1:1" x14ac:dyDescent="0.3">
      <c r="A1892"/>
    </row>
    <row r="1893" spans="1:1" x14ac:dyDescent="0.3">
      <c r="A1893"/>
    </row>
    <row r="1894" spans="1:1" x14ac:dyDescent="0.3">
      <c r="A1894"/>
    </row>
    <row r="1895" spans="1:1" x14ac:dyDescent="0.3">
      <c r="A1895"/>
    </row>
    <row r="1896" spans="1:1" x14ac:dyDescent="0.3">
      <c r="A1896"/>
    </row>
    <row r="1897" spans="1:1" x14ac:dyDescent="0.3">
      <c r="A1897"/>
    </row>
    <row r="1898" spans="1:1" x14ac:dyDescent="0.3">
      <c r="A1898"/>
    </row>
    <row r="1899" spans="1:1" x14ac:dyDescent="0.3">
      <c r="A1899"/>
    </row>
    <row r="1900" spans="1:1" x14ac:dyDescent="0.3">
      <c r="A1900"/>
    </row>
    <row r="1901" spans="1:1" x14ac:dyDescent="0.3">
      <c r="A1901"/>
    </row>
    <row r="1902" spans="1:1" x14ac:dyDescent="0.3">
      <c r="A1902"/>
    </row>
    <row r="1903" spans="1:1" x14ac:dyDescent="0.3">
      <c r="A1903"/>
    </row>
    <row r="1904" spans="1:1" x14ac:dyDescent="0.3">
      <c r="A1904"/>
    </row>
    <row r="1905" spans="1:1" x14ac:dyDescent="0.3">
      <c r="A1905"/>
    </row>
    <row r="1906" spans="1:1" x14ac:dyDescent="0.3">
      <c r="A1906"/>
    </row>
    <row r="1907" spans="1:1" x14ac:dyDescent="0.3">
      <c r="A1907"/>
    </row>
    <row r="1908" spans="1:1" x14ac:dyDescent="0.3">
      <c r="A1908"/>
    </row>
    <row r="1909" spans="1:1" x14ac:dyDescent="0.3">
      <c r="A1909"/>
    </row>
    <row r="1910" spans="1:1" x14ac:dyDescent="0.3">
      <c r="A1910"/>
    </row>
    <row r="1911" spans="1:1" x14ac:dyDescent="0.3">
      <c r="A1911"/>
    </row>
    <row r="1912" spans="1:1" x14ac:dyDescent="0.3">
      <c r="A1912"/>
    </row>
    <row r="1913" spans="1:1" x14ac:dyDescent="0.3">
      <c r="A1913"/>
    </row>
    <row r="1914" spans="1:1" x14ac:dyDescent="0.3">
      <c r="A1914"/>
    </row>
    <row r="1915" spans="1:1" x14ac:dyDescent="0.3">
      <c r="A1915"/>
    </row>
    <row r="1916" spans="1:1" x14ac:dyDescent="0.3">
      <c r="A1916"/>
    </row>
    <row r="1917" spans="1:1" x14ac:dyDescent="0.3">
      <c r="A1917"/>
    </row>
    <row r="1918" spans="1:1" x14ac:dyDescent="0.3">
      <c r="A1918"/>
    </row>
    <row r="1919" spans="1:1" x14ac:dyDescent="0.3">
      <c r="A1919"/>
    </row>
    <row r="1920" spans="1:1" x14ac:dyDescent="0.3">
      <c r="A1920"/>
    </row>
    <row r="1921" spans="1:1" x14ac:dyDescent="0.3">
      <c r="A1921"/>
    </row>
    <row r="1922" spans="1:1" x14ac:dyDescent="0.3">
      <c r="A1922"/>
    </row>
    <row r="1923" spans="1:1" x14ac:dyDescent="0.3">
      <c r="A1923"/>
    </row>
    <row r="1924" spans="1:1" x14ac:dyDescent="0.3">
      <c r="A1924"/>
    </row>
    <row r="1925" spans="1:1" x14ac:dyDescent="0.3">
      <c r="A1925"/>
    </row>
    <row r="1926" spans="1:1" x14ac:dyDescent="0.3">
      <c r="A1926"/>
    </row>
    <row r="1927" spans="1:1" x14ac:dyDescent="0.3">
      <c r="A1927"/>
    </row>
    <row r="1928" spans="1:1" x14ac:dyDescent="0.3">
      <c r="A1928"/>
    </row>
    <row r="1929" spans="1:1" x14ac:dyDescent="0.3">
      <c r="A1929"/>
    </row>
    <row r="1930" spans="1:1" x14ac:dyDescent="0.3">
      <c r="A1930"/>
    </row>
    <row r="1931" spans="1:1" x14ac:dyDescent="0.3">
      <c r="A1931"/>
    </row>
    <row r="1932" spans="1:1" x14ac:dyDescent="0.3">
      <c r="A1932"/>
    </row>
    <row r="1933" spans="1:1" x14ac:dyDescent="0.3">
      <c r="A1933"/>
    </row>
    <row r="1934" spans="1:1" x14ac:dyDescent="0.3">
      <c r="A1934"/>
    </row>
    <row r="1935" spans="1:1" x14ac:dyDescent="0.3">
      <c r="A1935"/>
    </row>
    <row r="1936" spans="1:1" x14ac:dyDescent="0.3">
      <c r="A1936"/>
    </row>
    <row r="1937" spans="1:1" x14ac:dyDescent="0.3">
      <c r="A1937"/>
    </row>
    <row r="1938" spans="1:1" x14ac:dyDescent="0.3">
      <c r="A1938"/>
    </row>
    <row r="1939" spans="1:1" x14ac:dyDescent="0.3">
      <c r="A1939"/>
    </row>
    <row r="1940" spans="1:1" x14ac:dyDescent="0.3">
      <c r="A1940"/>
    </row>
    <row r="1941" spans="1:1" x14ac:dyDescent="0.3">
      <c r="A1941"/>
    </row>
    <row r="1942" spans="1:1" x14ac:dyDescent="0.3">
      <c r="A1942"/>
    </row>
    <row r="1943" spans="1:1" x14ac:dyDescent="0.3">
      <c r="A1943"/>
    </row>
    <row r="1944" spans="1:1" x14ac:dyDescent="0.3">
      <c r="A1944"/>
    </row>
    <row r="1945" spans="1:1" x14ac:dyDescent="0.3">
      <c r="A1945"/>
    </row>
    <row r="1946" spans="1:1" x14ac:dyDescent="0.3">
      <c r="A1946"/>
    </row>
    <row r="1947" spans="1:1" x14ac:dyDescent="0.3">
      <c r="A1947"/>
    </row>
    <row r="1948" spans="1:1" x14ac:dyDescent="0.3">
      <c r="A1948"/>
    </row>
    <row r="1949" spans="1:1" x14ac:dyDescent="0.3">
      <c r="A1949"/>
    </row>
    <row r="1950" spans="1:1" x14ac:dyDescent="0.3">
      <c r="A1950"/>
    </row>
    <row r="1951" spans="1:1" x14ac:dyDescent="0.3">
      <c r="A1951"/>
    </row>
    <row r="1952" spans="1:1" x14ac:dyDescent="0.3">
      <c r="A1952"/>
    </row>
    <row r="1953" spans="1:1" x14ac:dyDescent="0.3">
      <c r="A1953"/>
    </row>
    <row r="1954" spans="1:1" x14ac:dyDescent="0.3">
      <c r="A1954"/>
    </row>
    <row r="1955" spans="1:1" x14ac:dyDescent="0.3">
      <c r="A1955"/>
    </row>
    <row r="1956" spans="1:1" x14ac:dyDescent="0.3">
      <c r="A1956"/>
    </row>
    <row r="1957" spans="1:1" x14ac:dyDescent="0.3">
      <c r="A1957"/>
    </row>
    <row r="1958" spans="1:1" x14ac:dyDescent="0.3">
      <c r="A1958"/>
    </row>
    <row r="1959" spans="1:1" x14ac:dyDescent="0.3">
      <c r="A1959"/>
    </row>
    <row r="1960" spans="1:1" x14ac:dyDescent="0.3">
      <c r="A1960"/>
    </row>
    <row r="1961" spans="1:1" x14ac:dyDescent="0.3">
      <c r="A1961"/>
    </row>
    <row r="1962" spans="1:1" x14ac:dyDescent="0.3">
      <c r="A1962"/>
    </row>
    <row r="1963" spans="1:1" x14ac:dyDescent="0.3">
      <c r="A1963"/>
    </row>
    <row r="1964" spans="1:1" x14ac:dyDescent="0.3">
      <c r="A1964"/>
    </row>
    <row r="1965" spans="1:1" x14ac:dyDescent="0.3">
      <c r="A1965"/>
    </row>
    <row r="1966" spans="1:1" x14ac:dyDescent="0.3">
      <c r="A1966"/>
    </row>
    <row r="1967" spans="1:1" x14ac:dyDescent="0.3">
      <c r="A1967"/>
    </row>
    <row r="1968" spans="1:1" x14ac:dyDescent="0.3">
      <c r="A1968"/>
    </row>
    <row r="1969" spans="1:1" x14ac:dyDescent="0.3">
      <c r="A1969"/>
    </row>
    <row r="1970" spans="1:1" x14ac:dyDescent="0.3">
      <c r="A1970"/>
    </row>
    <row r="1971" spans="1:1" x14ac:dyDescent="0.3">
      <c r="A1971"/>
    </row>
    <row r="1972" spans="1:1" x14ac:dyDescent="0.3">
      <c r="A1972"/>
    </row>
    <row r="1973" spans="1:1" x14ac:dyDescent="0.3">
      <c r="A1973"/>
    </row>
    <row r="1974" spans="1:1" x14ac:dyDescent="0.3">
      <c r="A1974"/>
    </row>
    <row r="1975" spans="1:1" x14ac:dyDescent="0.3">
      <c r="A1975"/>
    </row>
    <row r="1976" spans="1:1" x14ac:dyDescent="0.3">
      <c r="A1976"/>
    </row>
    <row r="1977" spans="1:1" x14ac:dyDescent="0.3">
      <c r="A1977"/>
    </row>
    <row r="1978" spans="1:1" x14ac:dyDescent="0.3">
      <c r="A1978"/>
    </row>
    <row r="1979" spans="1:1" x14ac:dyDescent="0.3">
      <c r="A1979"/>
    </row>
    <row r="1980" spans="1:1" x14ac:dyDescent="0.3">
      <c r="A1980"/>
    </row>
    <row r="1981" spans="1:1" x14ac:dyDescent="0.3">
      <c r="A1981"/>
    </row>
    <row r="1982" spans="1:1" x14ac:dyDescent="0.3">
      <c r="A1982"/>
    </row>
    <row r="1983" spans="1:1" x14ac:dyDescent="0.3">
      <c r="A1983"/>
    </row>
    <row r="1984" spans="1:1" x14ac:dyDescent="0.3">
      <c r="A1984"/>
    </row>
    <row r="1985" spans="1:1" x14ac:dyDescent="0.3">
      <c r="A1985"/>
    </row>
    <row r="1986" spans="1:1" x14ac:dyDescent="0.3">
      <c r="A1986"/>
    </row>
    <row r="1987" spans="1:1" x14ac:dyDescent="0.3">
      <c r="A1987"/>
    </row>
    <row r="1988" spans="1:1" x14ac:dyDescent="0.3">
      <c r="A1988"/>
    </row>
    <row r="1989" spans="1:1" x14ac:dyDescent="0.3">
      <c r="A1989"/>
    </row>
    <row r="1990" spans="1:1" x14ac:dyDescent="0.3">
      <c r="A1990"/>
    </row>
    <row r="1991" spans="1:1" x14ac:dyDescent="0.3">
      <c r="A1991"/>
    </row>
    <row r="1992" spans="1:1" x14ac:dyDescent="0.3">
      <c r="A1992"/>
    </row>
    <row r="1993" spans="1:1" x14ac:dyDescent="0.3">
      <c r="A1993"/>
    </row>
    <row r="1994" spans="1:1" x14ac:dyDescent="0.3">
      <c r="A1994"/>
    </row>
    <row r="1995" spans="1:1" x14ac:dyDescent="0.3">
      <c r="A1995"/>
    </row>
    <row r="1996" spans="1:1" x14ac:dyDescent="0.3">
      <c r="A1996"/>
    </row>
    <row r="1997" spans="1:1" x14ac:dyDescent="0.3">
      <c r="A1997"/>
    </row>
    <row r="1998" spans="1:1" x14ac:dyDescent="0.3">
      <c r="A1998"/>
    </row>
    <row r="1999" spans="1:1" x14ac:dyDescent="0.3">
      <c r="A1999"/>
    </row>
    <row r="2000" spans="1:1" x14ac:dyDescent="0.3">
      <c r="A2000"/>
    </row>
    <row r="2001" spans="1:1" x14ac:dyDescent="0.3">
      <c r="A2001"/>
    </row>
    <row r="2002" spans="1:1" x14ac:dyDescent="0.3">
      <c r="A2002"/>
    </row>
    <row r="2003" spans="1:1" x14ac:dyDescent="0.3">
      <c r="A2003"/>
    </row>
    <row r="2004" spans="1:1" x14ac:dyDescent="0.3">
      <c r="A2004"/>
    </row>
    <row r="2005" spans="1:1" x14ac:dyDescent="0.3">
      <c r="A2005"/>
    </row>
    <row r="2006" spans="1:1" x14ac:dyDescent="0.3">
      <c r="A2006"/>
    </row>
    <row r="2007" spans="1:1" x14ac:dyDescent="0.3">
      <c r="A2007"/>
    </row>
    <row r="2008" spans="1:1" x14ac:dyDescent="0.3">
      <c r="A2008"/>
    </row>
    <row r="2009" spans="1:1" x14ac:dyDescent="0.3">
      <c r="A2009"/>
    </row>
    <row r="2010" spans="1:1" x14ac:dyDescent="0.3">
      <c r="A2010"/>
    </row>
    <row r="2011" spans="1:1" x14ac:dyDescent="0.3">
      <c r="A2011"/>
    </row>
    <row r="2012" spans="1:1" x14ac:dyDescent="0.3">
      <c r="A2012"/>
    </row>
    <row r="2013" spans="1:1" x14ac:dyDescent="0.3">
      <c r="A2013"/>
    </row>
    <row r="2014" spans="1:1" x14ac:dyDescent="0.3">
      <c r="A2014"/>
    </row>
    <row r="2015" spans="1:1" x14ac:dyDescent="0.3">
      <c r="A2015"/>
    </row>
    <row r="2016" spans="1:1" x14ac:dyDescent="0.3">
      <c r="A2016"/>
    </row>
    <row r="2017" spans="1:1" x14ac:dyDescent="0.3">
      <c r="A2017"/>
    </row>
    <row r="2018" spans="1:1" x14ac:dyDescent="0.3">
      <c r="A2018"/>
    </row>
    <row r="2019" spans="1:1" x14ac:dyDescent="0.3">
      <c r="A2019"/>
    </row>
    <row r="2020" spans="1:1" x14ac:dyDescent="0.3">
      <c r="A2020"/>
    </row>
    <row r="2021" spans="1:1" x14ac:dyDescent="0.3">
      <c r="A2021"/>
    </row>
    <row r="2022" spans="1:1" x14ac:dyDescent="0.3">
      <c r="A2022"/>
    </row>
    <row r="2023" spans="1:1" x14ac:dyDescent="0.3">
      <c r="A2023"/>
    </row>
    <row r="2024" spans="1:1" x14ac:dyDescent="0.3">
      <c r="A2024"/>
    </row>
    <row r="2025" spans="1:1" x14ac:dyDescent="0.3">
      <c r="A2025"/>
    </row>
    <row r="2026" spans="1:1" x14ac:dyDescent="0.3">
      <c r="A2026"/>
    </row>
    <row r="2027" spans="1:1" x14ac:dyDescent="0.3">
      <c r="A2027"/>
    </row>
    <row r="2028" spans="1:1" x14ac:dyDescent="0.3">
      <c r="A2028"/>
    </row>
    <row r="2029" spans="1:1" x14ac:dyDescent="0.3">
      <c r="A2029"/>
    </row>
    <row r="2030" spans="1:1" x14ac:dyDescent="0.3">
      <c r="A2030"/>
    </row>
    <row r="2031" spans="1:1" x14ac:dyDescent="0.3">
      <c r="A2031"/>
    </row>
    <row r="2032" spans="1:1" x14ac:dyDescent="0.3">
      <c r="A2032"/>
    </row>
    <row r="2033" spans="1:1" x14ac:dyDescent="0.3">
      <c r="A2033"/>
    </row>
    <row r="2034" spans="1:1" x14ac:dyDescent="0.3">
      <c r="A2034"/>
    </row>
    <row r="2035" spans="1:1" x14ac:dyDescent="0.3">
      <c r="A2035"/>
    </row>
    <row r="2036" spans="1:1" x14ac:dyDescent="0.3">
      <c r="A2036"/>
    </row>
    <row r="2037" spans="1:1" x14ac:dyDescent="0.3">
      <c r="A2037"/>
    </row>
    <row r="2038" spans="1:1" x14ac:dyDescent="0.3">
      <c r="A2038"/>
    </row>
    <row r="2039" spans="1:1" x14ac:dyDescent="0.3">
      <c r="A2039"/>
    </row>
    <row r="2040" spans="1:1" x14ac:dyDescent="0.3">
      <c r="A2040"/>
    </row>
    <row r="2041" spans="1:1" x14ac:dyDescent="0.3">
      <c r="A2041"/>
    </row>
    <row r="2042" spans="1:1" x14ac:dyDescent="0.3">
      <c r="A2042"/>
    </row>
    <row r="2043" spans="1:1" x14ac:dyDescent="0.3">
      <c r="A2043"/>
    </row>
    <row r="2044" spans="1:1" x14ac:dyDescent="0.3">
      <c r="A2044"/>
    </row>
    <row r="2045" spans="1:1" x14ac:dyDescent="0.3">
      <c r="A2045"/>
    </row>
    <row r="2046" spans="1:1" x14ac:dyDescent="0.3">
      <c r="A2046"/>
    </row>
    <row r="2047" spans="1:1" x14ac:dyDescent="0.3">
      <c r="A2047"/>
    </row>
    <row r="2048" spans="1:1" x14ac:dyDescent="0.3">
      <c r="A2048"/>
    </row>
    <row r="2049" spans="1:1" x14ac:dyDescent="0.3">
      <c r="A2049"/>
    </row>
    <row r="2050" spans="1:1" x14ac:dyDescent="0.3">
      <c r="A2050"/>
    </row>
    <row r="2051" spans="1:1" x14ac:dyDescent="0.3">
      <c r="A2051"/>
    </row>
    <row r="2052" spans="1:1" x14ac:dyDescent="0.3">
      <c r="A2052"/>
    </row>
    <row r="2053" spans="1:1" x14ac:dyDescent="0.3">
      <c r="A2053"/>
    </row>
    <row r="2054" spans="1:1" x14ac:dyDescent="0.3">
      <c r="A2054"/>
    </row>
    <row r="2055" spans="1:1" x14ac:dyDescent="0.3">
      <c r="A2055"/>
    </row>
    <row r="2056" spans="1:1" x14ac:dyDescent="0.3">
      <c r="A2056"/>
    </row>
    <row r="2057" spans="1:1" x14ac:dyDescent="0.3">
      <c r="A2057"/>
    </row>
    <row r="2058" spans="1:1" x14ac:dyDescent="0.3">
      <c r="A2058"/>
    </row>
    <row r="2059" spans="1:1" x14ac:dyDescent="0.3">
      <c r="A2059"/>
    </row>
    <row r="2060" spans="1:1" x14ac:dyDescent="0.3">
      <c r="A2060"/>
    </row>
    <row r="2061" spans="1:1" x14ac:dyDescent="0.3">
      <c r="A2061"/>
    </row>
    <row r="2062" spans="1:1" x14ac:dyDescent="0.3">
      <c r="A2062"/>
    </row>
    <row r="2063" spans="1:1" x14ac:dyDescent="0.3">
      <c r="A2063"/>
    </row>
    <row r="2064" spans="1:1" x14ac:dyDescent="0.3">
      <c r="A2064"/>
    </row>
    <row r="2065" spans="1:1" x14ac:dyDescent="0.3">
      <c r="A2065"/>
    </row>
    <row r="2066" spans="1:1" x14ac:dyDescent="0.3">
      <c r="A2066"/>
    </row>
    <row r="2067" spans="1:1" x14ac:dyDescent="0.3">
      <c r="A2067"/>
    </row>
    <row r="2068" spans="1:1" x14ac:dyDescent="0.3">
      <c r="A2068"/>
    </row>
    <row r="2069" spans="1:1" x14ac:dyDescent="0.3">
      <c r="A2069"/>
    </row>
    <row r="2070" spans="1:1" x14ac:dyDescent="0.3">
      <c r="A2070"/>
    </row>
    <row r="2071" spans="1:1" x14ac:dyDescent="0.3">
      <c r="A2071"/>
    </row>
    <row r="2072" spans="1:1" x14ac:dyDescent="0.3">
      <c r="A2072"/>
    </row>
    <row r="2073" spans="1:1" x14ac:dyDescent="0.3">
      <c r="A2073"/>
    </row>
    <row r="2074" spans="1:1" x14ac:dyDescent="0.3">
      <c r="A2074"/>
    </row>
    <row r="2075" spans="1:1" x14ac:dyDescent="0.3">
      <c r="A2075"/>
    </row>
    <row r="2076" spans="1:1" x14ac:dyDescent="0.3">
      <c r="A2076"/>
    </row>
    <row r="2077" spans="1:1" x14ac:dyDescent="0.3">
      <c r="A2077"/>
    </row>
    <row r="2078" spans="1:1" x14ac:dyDescent="0.3">
      <c r="A2078"/>
    </row>
    <row r="2079" spans="1:1" x14ac:dyDescent="0.3">
      <c r="A2079"/>
    </row>
    <row r="2080" spans="1:1" x14ac:dyDescent="0.3">
      <c r="A2080"/>
    </row>
    <row r="2081" spans="1:1" x14ac:dyDescent="0.3">
      <c r="A2081"/>
    </row>
    <row r="2082" spans="1:1" x14ac:dyDescent="0.3">
      <c r="A2082"/>
    </row>
    <row r="2083" spans="1:1" x14ac:dyDescent="0.3">
      <c r="A2083"/>
    </row>
    <row r="2084" spans="1:1" x14ac:dyDescent="0.3">
      <c r="A2084"/>
    </row>
    <row r="2085" spans="1:1" x14ac:dyDescent="0.3">
      <c r="A2085"/>
    </row>
    <row r="2086" spans="1:1" x14ac:dyDescent="0.3">
      <c r="A2086"/>
    </row>
    <row r="2087" spans="1:1" x14ac:dyDescent="0.3">
      <c r="A2087"/>
    </row>
    <row r="2088" spans="1:1" x14ac:dyDescent="0.3">
      <c r="A2088"/>
    </row>
    <row r="2089" spans="1:1" x14ac:dyDescent="0.3">
      <c r="A2089"/>
    </row>
    <row r="2090" spans="1:1" x14ac:dyDescent="0.3">
      <c r="A2090"/>
    </row>
    <row r="2091" spans="1:1" x14ac:dyDescent="0.3">
      <c r="A2091"/>
    </row>
    <row r="2092" spans="1:1" x14ac:dyDescent="0.3">
      <c r="A2092"/>
    </row>
    <row r="2093" spans="1:1" x14ac:dyDescent="0.3">
      <c r="A2093"/>
    </row>
    <row r="2094" spans="1:1" x14ac:dyDescent="0.3">
      <c r="A2094"/>
    </row>
    <row r="2095" spans="1:1" x14ac:dyDescent="0.3">
      <c r="A2095"/>
    </row>
    <row r="2096" spans="1:1" x14ac:dyDescent="0.3">
      <c r="A2096"/>
    </row>
    <row r="2097" spans="1:1" x14ac:dyDescent="0.3">
      <c r="A2097"/>
    </row>
    <row r="2098" spans="1:1" x14ac:dyDescent="0.3">
      <c r="A2098"/>
    </row>
    <row r="2099" spans="1:1" x14ac:dyDescent="0.3">
      <c r="A2099"/>
    </row>
    <row r="2100" spans="1:1" x14ac:dyDescent="0.3">
      <c r="A2100"/>
    </row>
    <row r="2101" spans="1:1" x14ac:dyDescent="0.3">
      <c r="A2101"/>
    </row>
    <row r="2102" spans="1:1" x14ac:dyDescent="0.3">
      <c r="A2102"/>
    </row>
    <row r="2103" spans="1:1" x14ac:dyDescent="0.3">
      <c r="A2103"/>
    </row>
    <row r="2104" spans="1:1" x14ac:dyDescent="0.3">
      <c r="A2104"/>
    </row>
    <row r="2105" spans="1:1" x14ac:dyDescent="0.3">
      <c r="A2105"/>
    </row>
    <row r="2106" spans="1:1" x14ac:dyDescent="0.3">
      <c r="A2106"/>
    </row>
    <row r="2107" spans="1:1" x14ac:dyDescent="0.3">
      <c r="A2107"/>
    </row>
    <row r="2108" spans="1:1" x14ac:dyDescent="0.3">
      <c r="A2108"/>
    </row>
    <row r="2109" spans="1:1" x14ac:dyDescent="0.3">
      <c r="A2109"/>
    </row>
    <row r="2110" spans="1:1" x14ac:dyDescent="0.3">
      <c r="A2110"/>
    </row>
    <row r="2111" spans="1:1" x14ac:dyDescent="0.3">
      <c r="A2111"/>
    </row>
    <row r="2112" spans="1:1" x14ac:dyDescent="0.3">
      <c r="A2112"/>
    </row>
    <row r="2113" spans="1:1" x14ac:dyDescent="0.3">
      <c r="A2113"/>
    </row>
    <row r="2114" spans="1:1" x14ac:dyDescent="0.3">
      <c r="A2114"/>
    </row>
    <row r="2115" spans="1:1" x14ac:dyDescent="0.3">
      <c r="A2115"/>
    </row>
    <row r="2116" spans="1:1" x14ac:dyDescent="0.3">
      <c r="A2116"/>
    </row>
    <row r="2117" spans="1:1" x14ac:dyDescent="0.3">
      <c r="A2117"/>
    </row>
    <row r="2118" spans="1:1" x14ac:dyDescent="0.3">
      <c r="A2118"/>
    </row>
    <row r="2119" spans="1:1" x14ac:dyDescent="0.3">
      <c r="A2119"/>
    </row>
    <row r="2120" spans="1:1" x14ac:dyDescent="0.3">
      <c r="A2120"/>
    </row>
    <row r="2121" spans="1:1" x14ac:dyDescent="0.3">
      <c r="A2121"/>
    </row>
    <row r="2122" spans="1:1" x14ac:dyDescent="0.3">
      <c r="A2122"/>
    </row>
    <row r="2123" spans="1:1" x14ac:dyDescent="0.3">
      <c r="A2123"/>
    </row>
    <row r="2124" spans="1:1" x14ac:dyDescent="0.3">
      <c r="A2124"/>
    </row>
    <row r="2125" spans="1:1" x14ac:dyDescent="0.3">
      <c r="A2125"/>
    </row>
    <row r="2126" spans="1:1" x14ac:dyDescent="0.3">
      <c r="A2126"/>
    </row>
    <row r="2127" spans="1:1" x14ac:dyDescent="0.3">
      <c r="A2127"/>
    </row>
    <row r="2128" spans="1:1" x14ac:dyDescent="0.3">
      <c r="A2128"/>
    </row>
    <row r="2129" spans="1:1" x14ac:dyDescent="0.3">
      <c r="A2129"/>
    </row>
    <row r="2130" spans="1:1" x14ac:dyDescent="0.3">
      <c r="A2130"/>
    </row>
    <row r="2131" spans="1:1" x14ac:dyDescent="0.3">
      <c r="A2131"/>
    </row>
    <row r="2132" spans="1:1" x14ac:dyDescent="0.3">
      <c r="A2132"/>
    </row>
    <row r="2133" spans="1:1" x14ac:dyDescent="0.3">
      <c r="A2133"/>
    </row>
    <row r="2134" spans="1:1" x14ac:dyDescent="0.3">
      <c r="A2134"/>
    </row>
    <row r="2135" spans="1:1" x14ac:dyDescent="0.3">
      <c r="A2135"/>
    </row>
    <row r="2136" spans="1:1" x14ac:dyDescent="0.3">
      <c r="A2136"/>
    </row>
    <row r="2137" spans="1:1" x14ac:dyDescent="0.3">
      <c r="A2137"/>
    </row>
    <row r="2138" spans="1:1" x14ac:dyDescent="0.3">
      <c r="A2138"/>
    </row>
    <row r="2139" spans="1:1" x14ac:dyDescent="0.3">
      <c r="A2139"/>
    </row>
    <row r="2140" spans="1:1" x14ac:dyDescent="0.3">
      <c r="A2140"/>
    </row>
    <row r="2141" spans="1:1" x14ac:dyDescent="0.3">
      <c r="A2141"/>
    </row>
    <row r="2142" spans="1:1" x14ac:dyDescent="0.3">
      <c r="A2142"/>
    </row>
    <row r="2143" spans="1:1" x14ac:dyDescent="0.3">
      <c r="A2143"/>
    </row>
    <row r="2144" spans="1:1" x14ac:dyDescent="0.3">
      <c r="A2144"/>
    </row>
    <row r="2145" spans="1:1" x14ac:dyDescent="0.3">
      <c r="A2145"/>
    </row>
    <row r="2146" spans="1:1" x14ac:dyDescent="0.3">
      <c r="A2146"/>
    </row>
    <row r="2147" spans="1:1" x14ac:dyDescent="0.3">
      <c r="A2147"/>
    </row>
    <row r="2148" spans="1:1" x14ac:dyDescent="0.3">
      <c r="A2148"/>
    </row>
    <row r="2149" spans="1:1" x14ac:dyDescent="0.3">
      <c r="A2149"/>
    </row>
    <row r="2150" spans="1:1" x14ac:dyDescent="0.3">
      <c r="A2150"/>
    </row>
    <row r="2151" spans="1:1" x14ac:dyDescent="0.3">
      <c r="A2151"/>
    </row>
    <row r="2152" spans="1:1" x14ac:dyDescent="0.3">
      <c r="A2152"/>
    </row>
    <row r="2153" spans="1:1" x14ac:dyDescent="0.3">
      <c r="A2153"/>
    </row>
    <row r="2154" spans="1:1" x14ac:dyDescent="0.3">
      <c r="A2154"/>
    </row>
    <row r="2155" spans="1:1" x14ac:dyDescent="0.3">
      <c r="A2155"/>
    </row>
    <row r="2156" spans="1:1" x14ac:dyDescent="0.3">
      <c r="A2156"/>
    </row>
    <row r="2157" spans="1:1" x14ac:dyDescent="0.3">
      <c r="A2157"/>
    </row>
    <row r="2158" spans="1:1" x14ac:dyDescent="0.3">
      <c r="A2158"/>
    </row>
    <row r="2159" spans="1:1" x14ac:dyDescent="0.3">
      <c r="A2159"/>
    </row>
    <row r="2160" spans="1:1" x14ac:dyDescent="0.3">
      <c r="A2160"/>
    </row>
    <row r="2161" spans="1:1" x14ac:dyDescent="0.3">
      <c r="A2161"/>
    </row>
    <row r="2162" spans="1:1" x14ac:dyDescent="0.3">
      <c r="A2162"/>
    </row>
    <row r="2163" spans="1:1" x14ac:dyDescent="0.3">
      <c r="A2163"/>
    </row>
    <row r="2164" spans="1:1" x14ac:dyDescent="0.3">
      <c r="A2164"/>
    </row>
    <row r="2165" spans="1:1" x14ac:dyDescent="0.3">
      <c r="A2165"/>
    </row>
    <row r="2166" spans="1:1" x14ac:dyDescent="0.3">
      <c r="A2166"/>
    </row>
    <row r="2167" spans="1:1" x14ac:dyDescent="0.3">
      <c r="A2167"/>
    </row>
    <row r="2168" spans="1:1" x14ac:dyDescent="0.3">
      <c r="A2168"/>
    </row>
    <row r="2169" spans="1:1" x14ac:dyDescent="0.3">
      <c r="A2169"/>
    </row>
    <row r="2170" spans="1:1" x14ac:dyDescent="0.3">
      <c r="A2170"/>
    </row>
    <row r="2171" spans="1:1" x14ac:dyDescent="0.3">
      <c r="A2171"/>
    </row>
    <row r="2172" spans="1:1" x14ac:dyDescent="0.3">
      <c r="A2172"/>
    </row>
    <row r="2173" spans="1:1" x14ac:dyDescent="0.3">
      <c r="A2173"/>
    </row>
    <row r="2174" spans="1:1" x14ac:dyDescent="0.3">
      <c r="A2174"/>
    </row>
    <row r="2175" spans="1:1" x14ac:dyDescent="0.3">
      <c r="A2175"/>
    </row>
    <row r="2176" spans="1:1" x14ac:dyDescent="0.3">
      <c r="A2176"/>
    </row>
    <row r="2177" spans="1:1" x14ac:dyDescent="0.3">
      <c r="A2177"/>
    </row>
    <row r="2178" spans="1:1" x14ac:dyDescent="0.3">
      <c r="A2178"/>
    </row>
    <row r="2179" spans="1:1" x14ac:dyDescent="0.3">
      <c r="A2179"/>
    </row>
    <row r="2180" spans="1:1" x14ac:dyDescent="0.3">
      <c r="A2180"/>
    </row>
    <row r="2181" spans="1:1" x14ac:dyDescent="0.3">
      <c r="A2181"/>
    </row>
    <row r="2182" spans="1:1" x14ac:dyDescent="0.3">
      <c r="A2182"/>
    </row>
    <row r="2183" spans="1:1" x14ac:dyDescent="0.3">
      <c r="A2183"/>
    </row>
    <row r="2184" spans="1:1" x14ac:dyDescent="0.3">
      <c r="A2184"/>
    </row>
    <row r="2185" spans="1:1" x14ac:dyDescent="0.3">
      <c r="A2185"/>
    </row>
    <row r="2186" spans="1:1" x14ac:dyDescent="0.3">
      <c r="A2186"/>
    </row>
    <row r="2187" spans="1:1" x14ac:dyDescent="0.3">
      <c r="A2187"/>
    </row>
    <row r="2188" spans="1:1" x14ac:dyDescent="0.3">
      <c r="A2188"/>
    </row>
    <row r="2189" spans="1:1" x14ac:dyDescent="0.3">
      <c r="A2189"/>
    </row>
    <row r="2190" spans="1:1" x14ac:dyDescent="0.3">
      <c r="A2190"/>
    </row>
    <row r="2191" spans="1:1" x14ac:dyDescent="0.3">
      <c r="A2191"/>
    </row>
    <row r="2192" spans="1:1" x14ac:dyDescent="0.3">
      <c r="A2192"/>
    </row>
    <row r="2193" spans="1:1" x14ac:dyDescent="0.3">
      <c r="A2193"/>
    </row>
    <row r="2194" spans="1:1" x14ac:dyDescent="0.3">
      <c r="A2194"/>
    </row>
    <row r="2195" spans="1:1" x14ac:dyDescent="0.3">
      <c r="A2195"/>
    </row>
    <row r="2196" spans="1:1" x14ac:dyDescent="0.3">
      <c r="A2196"/>
    </row>
    <row r="2197" spans="1:1" x14ac:dyDescent="0.3">
      <c r="A2197"/>
    </row>
    <row r="2198" spans="1:1" x14ac:dyDescent="0.3">
      <c r="A2198"/>
    </row>
    <row r="2199" spans="1:1" x14ac:dyDescent="0.3">
      <c r="A2199"/>
    </row>
    <row r="2200" spans="1:1" x14ac:dyDescent="0.3">
      <c r="A2200"/>
    </row>
    <row r="2201" spans="1:1" x14ac:dyDescent="0.3">
      <c r="A2201"/>
    </row>
    <row r="2202" spans="1:1" x14ac:dyDescent="0.3">
      <c r="A2202"/>
    </row>
    <row r="2203" spans="1:1" x14ac:dyDescent="0.3">
      <c r="A2203"/>
    </row>
    <row r="2204" spans="1:1" x14ac:dyDescent="0.3">
      <c r="A2204"/>
    </row>
    <row r="2205" spans="1:1" x14ac:dyDescent="0.3">
      <c r="A2205"/>
    </row>
    <row r="2206" spans="1:1" x14ac:dyDescent="0.3">
      <c r="A2206"/>
    </row>
    <row r="2207" spans="1:1" x14ac:dyDescent="0.3">
      <c r="A2207"/>
    </row>
    <row r="2208" spans="1:1" x14ac:dyDescent="0.3">
      <c r="A2208"/>
    </row>
    <row r="2209" spans="1:1" x14ac:dyDescent="0.3">
      <c r="A2209"/>
    </row>
    <row r="2210" spans="1:1" x14ac:dyDescent="0.3">
      <c r="A2210"/>
    </row>
    <row r="2211" spans="1:1" x14ac:dyDescent="0.3">
      <c r="A2211"/>
    </row>
    <row r="2212" spans="1:1" x14ac:dyDescent="0.3">
      <c r="A2212"/>
    </row>
    <row r="2213" spans="1:1" x14ac:dyDescent="0.3">
      <c r="A2213"/>
    </row>
    <row r="2214" spans="1:1" x14ac:dyDescent="0.3">
      <c r="A2214"/>
    </row>
    <row r="2215" spans="1:1" x14ac:dyDescent="0.3">
      <c r="A2215"/>
    </row>
    <row r="2216" spans="1:1" x14ac:dyDescent="0.3">
      <c r="A2216"/>
    </row>
    <row r="2217" spans="1:1" x14ac:dyDescent="0.3">
      <c r="A2217"/>
    </row>
    <row r="2218" spans="1:1" x14ac:dyDescent="0.3">
      <c r="A2218"/>
    </row>
    <row r="2219" spans="1:1" x14ac:dyDescent="0.3">
      <c r="A2219"/>
    </row>
    <row r="2220" spans="1:1" x14ac:dyDescent="0.3">
      <c r="A2220"/>
    </row>
    <row r="2221" spans="1:1" x14ac:dyDescent="0.3">
      <c r="A2221"/>
    </row>
    <row r="2222" spans="1:1" x14ac:dyDescent="0.3">
      <c r="A2222"/>
    </row>
    <row r="2223" spans="1:1" x14ac:dyDescent="0.3">
      <c r="A2223"/>
    </row>
    <row r="2224" spans="1:1" x14ac:dyDescent="0.3">
      <c r="A2224"/>
    </row>
    <row r="2225" spans="1:1" x14ac:dyDescent="0.3">
      <c r="A2225"/>
    </row>
    <row r="2226" spans="1:1" x14ac:dyDescent="0.3">
      <c r="A2226"/>
    </row>
    <row r="2227" spans="1:1" x14ac:dyDescent="0.3">
      <c r="A2227"/>
    </row>
    <row r="2228" spans="1:1" x14ac:dyDescent="0.3">
      <c r="A2228"/>
    </row>
    <row r="2229" spans="1:1" x14ac:dyDescent="0.3">
      <c r="A2229"/>
    </row>
    <row r="2230" spans="1:1" x14ac:dyDescent="0.3">
      <c r="A2230"/>
    </row>
    <row r="2231" spans="1:1" x14ac:dyDescent="0.3">
      <c r="A2231"/>
    </row>
    <row r="2232" spans="1:1" x14ac:dyDescent="0.3">
      <c r="A2232"/>
    </row>
    <row r="2233" spans="1:1" x14ac:dyDescent="0.3">
      <c r="A2233"/>
    </row>
    <row r="2234" spans="1:1" x14ac:dyDescent="0.3">
      <c r="A2234"/>
    </row>
    <row r="2235" spans="1:1" x14ac:dyDescent="0.3">
      <c r="A2235"/>
    </row>
    <row r="2236" spans="1:1" x14ac:dyDescent="0.3">
      <c r="A2236"/>
    </row>
    <row r="2237" spans="1:1" x14ac:dyDescent="0.3">
      <c r="A2237"/>
    </row>
    <row r="2238" spans="1:1" x14ac:dyDescent="0.3">
      <c r="A2238"/>
    </row>
    <row r="2239" spans="1:1" x14ac:dyDescent="0.3">
      <c r="A2239"/>
    </row>
    <row r="2240" spans="1:1" x14ac:dyDescent="0.3">
      <c r="A2240"/>
    </row>
    <row r="2241" spans="1:1" x14ac:dyDescent="0.3">
      <c r="A2241"/>
    </row>
    <row r="2242" spans="1:1" x14ac:dyDescent="0.3">
      <c r="A2242"/>
    </row>
    <row r="2243" spans="1:1" x14ac:dyDescent="0.3">
      <c r="A2243"/>
    </row>
    <row r="2244" spans="1:1" x14ac:dyDescent="0.3">
      <c r="A2244"/>
    </row>
    <row r="2245" spans="1:1" x14ac:dyDescent="0.3">
      <c r="A2245"/>
    </row>
    <row r="2246" spans="1:1" x14ac:dyDescent="0.3">
      <c r="A2246"/>
    </row>
    <row r="2247" spans="1:1" x14ac:dyDescent="0.3">
      <c r="A2247"/>
    </row>
    <row r="2248" spans="1:1" x14ac:dyDescent="0.3">
      <c r="A2248"/>
    </row>
    <row r="2249" spans="1:1" x14ac:dyDescent="0.3">
      <c r="A2249"/>
    </row>
    <row r="2250" spans="1:1" x14ac:dyDescent="0.3">
      <c r="A2250"/>
    </row>
    <row r="2251" spans="1:1" x14ac:dyDescent="0.3">
      <c r="A2251"/>
    </row>
    <row r="2252" spans="1:1" x14ac:dyDescent="0.3">
      <c r="A2252"/>
    </row>
    <row r="2253" spans="1:1" x14ac:dyDescent="0.3">
      <c r="A2253"/>
    </row>
    <row r="2254" spans="1:1" x14ac:dyDescent="0.3">
      <c r="A2254"/>
    </row>
    <row r="2255" spans="1:1" x14ac:dyDescent="0.3">
      <c r="A2255"/>
    </row>
    <row r="2256" spans="1:1" x14ac:dyDescent="0.3">
      <c r="A2256"/>
    </row>
    <row r="2257" spans="1:1" x14ac:dyDescent="0.3">
      <c r="A2257"/>
    </row>
    <row r="2258" spans="1:1" x14ac:dyDescent="0.3">
      <c r="A2258"/>
    </row>
    <row r="2259" spans="1:1" x14ac:dyDescent="0.3">
      <c r="A2259"/>
    </row>
    <row r="2260" spans="1:1" x14ac:dyDescent="0.3">
      <c r="A2260"/>
    </row>
    <row r="2261" spans="1:1" x14ac:dyDescent="0.3">
      <c r="A2261"/>
    </row>
    <row r="2262" spans="1:1" x14ac:dyDescent="0.3">
      <c r="A2262"/>
    </row>
    <row r="2263" spans="1:1" x14ac:dyDescent="0.3">
      <c r="A2263"/>
    </row>
    <row r="2264" spans="1:1" x14ac:dyDescent="0.3">
      <c r="A2264"/>
    </row>
    <row r="2265" spans="1:1" x14ac:dyDescent="0.3">
      <c r="A2265"/>
    </row>
    <row r="2266" spans="1:1" x14ac:dyDescent="0.3">
      <c r="A2266"/>
    </row>
    <row r="2267" spans="1:1" x14ac:dyDescent="0.3">
      <c r="A2267"/>
    </row>
    <row r="2268" spans="1:1" x14ac:dyDescent="0.3">
      <c r="A2268"/>
    </row>
    <row r="2269" spans="1:1" x14ac:dyDescent="0.3">
      <c r="A2269"/>
    </row>
    <row r="2270" spans="1:1" x14ac:dyDescent="0.3">
      <c r="A2270"/>
    </row>
    <row r="2271" spans="1:1" x14ac:dyDescent="0.3">
      <c r="A2271"/>
    </row>
    <row r="2272" spans="1:1" x14ac:dyDescent="0.3">
      <c r="A2272"/>
    </row>
    <row r="2273" spans="1:1" x14ac:dyDescent="0.3">
      <c r="A2273"/>
    </row>
    <row r="2274" spans="1:1" x14ac:dyDescent="0.3">
      <c r="A2274"/>
    </row>
    <row r="2275" spans="1:1" x14ac:dyDescent="0.3">
      <c r="A2275"/>
    </row>
    <row r="2276" spans="1:1" x14ac:dyDescent="0.3">
      <c r="A2276"/>
    </row>
    <row r="2277" spans="1:1" x14ac:dyDescent="0.3">
      <c r="A2277"/>
    </row>
    <row r="2278" spans="1:1" x14ac:dyDescent="0.3">
      <c r="A2278"/>
    </row>
    <row r="2279" spans="1:1" x14ac:dyDescent="0.3">
      <c r="A2279"/>
    </row>
    <row r="2280" spans="1:1" x14ac:dyDescent="0.3">
      <c r="A2280"/>
    </row>
    <row r="2281" spans="1:1" x14ac:dyDescent="0.3">
      <c r="A2281"/>
    </row>
    <row r="2282" spans="1:1" x14ac:dyDescent="0.3">
      <c r="A2282"/>
    </row>
    <row r="2283" spans="1:1" x14ac:dyDescent="0.3">
      <c r="A2283"/>
    </row>
    <row r="2284" spans="1:1" x14ac:dyDescent="0.3">
      <c r="A2284"/>
    </row>
    <row r="2285" spans="1:1" x14ac:dyDescent="0.3">
      <c r="A2285"/>
    </row>
    <row r="2286" spans="1:1" x14ac:dyDescent="0.3">
      <c r="A2286"/>
    </row>
    <row r="2287" spans="1:1" x14ac:dyDescent="0.3">
      <c r="A2287"/>
    </row>
    <row r="2288" spans="1:1" x14ac:dyDescent="0.3">
      <c r="A2288"/>
    </row>
    <row r="2289" spans="1:1" x14ac:dyDescent="0.3">
      <c r="A2289"/>
    </row>
    <row r="2290" spans="1:1" x14ac:dyDescent="0.3">
      <c r="A2290"/>
    </row>
    <row r="2291" spans="1:1" x14ac:dyDescent="0.3">
      <c r="A2291"/>
    </row>
    <row r="2292" spans="1:1" x14ac:dyDescent="0.3">
      <c r="A2292"/>
    </row>
    <row r="2293" spans="1:1" x14ac:dyDescent="0.3">
      <c r="A2293"/>
    </row>
    <row r="2294" spans="1:1" x14ac:dyDescent="0.3">
      <c r="A2294"/>
    </row>
    <row r="2295" spans="1:1" x14ac:dyDescent="0.3">
      <c r="A2295"/>
    </row>
    <row r="2296" spans="1:1" x14ac:dyDescent="0.3">
      <c r="A2296"/>
    </row>
    <row r="2297" spans="1:1" x14ac:dyDescent="0.3">
      <c r="A2297"/>
    </row>
    <row r="2298" spans="1:1" x14ac:dyDescent="0.3">
      <c r="A2298"/>
    </row>
    <row r="2299" spans="1:1" x14ac:dyDescent="0.3">
      <c r="A2299"/>
    </row>
    <row r="2300" spans="1:1" x14ac:dyDescent="0.3">
      <c r="A2300"/>
    </row>
    <row r="2301" spans="1:1" x14ac:dyDescent="0.3">
      <c r="A2301"/>
    </row>
    <row r="2302" spans="1:1" x14ac:dyDescent="0.3">
      <c r="A2302"/>
    </row>
    <row r="2303" spans="1:1" x14ac:dyDescent="0.3">
      <c r="A2303"/>
    </row>
    <row r="2304" spans="1:1" x14ac:dyDescent="0.3">
      <c r="A2304"/>
    </row>
    <row r="2305" spans="1:1" x14ac:dyDescent="0.3">
      <c r="A2305"/>
    </row>
    <row r="2306" spans="1:1" x14ac:dyDescent="0.3">
      <c r="A2306"/>
    </row>
    <row r="2307" spans="1:1" x14ac:dyDescent="0.3">
      <c r="A2307"/>
    </row>
    <row r="2308" spans="1:1" x14ac:dyDescent="0.3">
      <c r="A2308"/>
    </row>
    <row r="2309" spans="1:1" x14ac:dyDescent="0.3">
      <c r="A2309"/>
    </row>
    <row r="2310" spans="1:1" x14ac:dyDescent="0.3">
      <c r="A2310"/>
    </row>
    <row r="2311" spans="1:1" x14ac:dyDescent="0.3">
      <c r="A2311"/>
    </row>
    <row r="2312" spans="1:1" x14ac:dyDescent="0.3">
      <c r="A2312"/>
    </row>
    <row r="2313" spans="1:1" x14ac:dyDescent="0.3">
      <c r="A2313"/>
    </row>
    <row r="2314" spans="1:1" x14ac:dyDescent="0.3">
      <c r="A2314"/>
    </row>
    <row r="2315" spans="1:1" x14ac:dyDescent="0.3">
      <c r="A2315"/>
    </row>
    <row r="2316" spans="1:1" x14ac:dyDescent="0.3">
      <c r="A2316"/>
    </row>
    <row r="2317" spans="1:1" x14ac:dyDescent="0.3">
      <c r="A2317"/>
    </row>
    <row r="2318" spans="1:1" x14ac:dyDescent="0.3">
      <c r="A2318"/>
    </row>
    <row r="2319" spans="1:1" x14ac:dyDescent="0.3">
      <c r="A2319"/>
    </row>
    <row r="2320" spans="1:1" x14ac:dyDescent="0.3">
      <c r="A2320"/>
    </row>
    <row r="2321" spans="1:1" x14ac:dyDescent="0.3">
      <c r="A2321"/>
    </row>
    <row r="2322" spans="1:1" x14ac:dyDescent="0.3">
      <c r="A2322"/>
    </row>
    <row r="2323" spans="1:1" x14ac:dyDescent="0.3">
      <c r="A2323"/>
    </row>
    <row r="2324" spans="1:1" x14ac:dyDescent="0.3">
      <c r="A2324"/>
    </row>
    <row r="2325" spans="1:1" x14ac:dyDescent="0.3">
      <c r="A2325"/>
    </row>
    <row r="2326" spans="1:1" x14ac:dyDescent="0.3">
      <c r="A2326"/>
    </row>
    <row r="2327" spans="1:1" x14ac:dyDescent="0.3">
      <c r="A2327"/>
    </row>
    <row r="2328" spans="1:1" x14ac:dyDescent="0.3">
      <c r="A2328"/>
    </row>
    <row r="2329" spans="1:1" x14ac:dyDescent="0.3">
      <c r="A2329"/>
    </row>
    <row r="2330" spans="1:1" x14ac:dyDescent="0.3">
      <c r="A2330"/>
    </row>
    <row r="2331" spans="1:1" x14ac:dyDescent="0.3">
      <c r="A2331"/>
    </row>
    <row r="2332" spans="1:1" x14ac:dyDescent="0.3">
      <c r="A2332"/>
    </row>
    <row r="2333" spans="1:1" x14ac:dyDescent="0.3">
      <c r="A2333"/>
    </row>
    <row r="2334" spans="1:1" x14ac:dyDescent="0.3">
      <c r="A2334"/>
    </row>
    <row r="2335" spans="1:1" x14ac:dyDescent="0.3">
      <c r="A2335"/>
    </row>
    <row r="2336" spans="1:1" x14ac:dyDescent="0.3">
      <c r="A2336"/>
    </row>
    <row r="2337" spans="1:1" x14ac:dyDescent="0.3">
      <c r="A2337"/>
    </row>
    <row r="2338" spans="1:1" x14ac:dyDescent="0.3">
      <c r="A2338"/>
    </row>
    <row r="2339" spans="1:1" x14ac:dyDescent="0.3">
      <c r="A2339"/>
    </row>
    <row r="2340" spans="1:1" x14ac:dyDescent="0.3">
      <c r="A2340"/>
    </row>
    <row r="2341" spans="1:1" x14ac:dyDescent="0.3">
      <c r="A2341"/>
    </row>
    <row r="2342" spans="1:1" x14ac:dyDescent="0.3">
      <c r="A2342"/>
    </row>
    <row r="2343" spans="1:1" x14ac:dyDescent="0.3">
      <c r="A2343"/>
    </row>
    <row r="2344" spans="1:1" x14ac:dyDescent="0.3">
      <c r="A2344"/>
    </row>
    <row r="2345" spans="1:1" x14ac:dyDescent="0.3">
      <c r="A2345"/>
    </row>
    <row r="2346" spans="1:1" x14ac:dyDescent="0.3">
      <c r="A2346"/>
    </row>
    <row r="2347" spans="1:1" x14ac:dyDescent="0.3">
      <c r="A2347"/>
    </row>
    <row r="2348" spans="1:1" x14ac:dyDescent="0.3">
      <c r="A2348"/>
    </row>
    <row r="2349" spans="1:1" x14ac:dyDescent="0.3">
      <c r="A2349"/>
    </row>
    <row r="2350" spans="1:1" x14ac:dyDescent="0.3">
      <c r="A2350"/>
    </row>
    <row r="2351" spans="1:1" x14ac:dyDescent="0.3">
      <c r="A2351"/>
    </row>
    <row r="2352" spans="1:1" x14ac:dyDescent="0.3">
      <c r="A2352"/>
    </row>
    <row r="2353" spans="1:1" x14ac:dyDescent="0.3">
      <c r="A2353"/>
    </row>
    <row r="2354" spans="1:1" x14ac:dyDescent="0.3">
      <c r="A2354"/>
    </row>
    <row r="2355" spans="1:1" x14ac:dyDescent="0.3">
      <c r="A2355"/>
    </row>
    <row r="2356" spans="1:1" x14ac:dyDescent="0.3">
      <c r="A2356"/>
    </row>
    <row r="2357" spans="1:1" x14ac:dyDescent="0.3">
      <c r="A2357"/>
    </row>
    <row r="2358" spans="1:1" x14ac:dyDescent="0.3">
      <c r="A2358"/>
    </row>
    <row r="2359" spans="1:1" x14ac:dyDescent="0.3">
      <c r="A2359"/>
    </row>
    <row r="2360" spans="1:1" x14ac:dyDescent="0.3">
      <c r="A2360"/>
    </row>
    <row r="2361" spans="1:1" x14ac:dyDescent="0.3">
      <c r="A2361"/>
    </row>
    <row r="2362" spans="1:1" x14ac:dyDescent="0.3">
      <c r="A2362"/>
    </row>
    <row r="2363" spans="1:1" x14ac:dyDescent="0.3">
      <c r="A2363"/>
    </row>
    <row r="2364" spans="1:1" x14ac:dyDescent="0.3">
      <c r="A2364"/>
    </row>
    <row r="2365" spans="1:1" x14ac:dyDescent="0.3">
      <c r="A2365"/>
    </row>
    <row r="2366" spans="1:1" x14ac:dyDescent="0.3">
      <c r="A2366"/>
    </row>
    <row r="2367" spans="1:1" x14ac:dyDescent="0.3">
      <c r="A2367"/>
    </row>
    <row r="2368" spans="1:1" x14ac:dyDescent="0.3">
      <c r="A2368"/>
    </row>
    <row r="2369" spans="1:1" x14ac:dyDescent="0.3">
      <c r="A2369"/>
    </row>
    <row r="2370" spans="1:1" x14ac:dyDescent="0.3">
      <c r="A2370"/>
    </row>
    <row r="2371" spans="1:1" x14ac:dyDescent="0.3">
      <c r="A2371"/>
    </row>
    <row r="2372" spans="1:1" x14ac:dyDescent="0.3">
      <c r="A2372"/>
    </row>
    <row r="2373" spans="1:1" x14ac:dyDescent="0.3">
      <c r="A2373"/>
    </row>
    <row r="2374" spans="1:1" x14ac:dyDescent="0.3">
      <c r="A2374"/>
    </row>
    <row r="2375" spans="1:1" x14ac:dyDescent="0.3">
      <c r="A2375"/>
    </row>
    <row r="2376" spans="1:1" x14ac:dyDescent="0.3">
      <c r="A2376"/>
    </row>
    <row r="2377" spans="1:1" x14ac:dyDescent="0.3">
      <c r="A2377"/>
    </row>
    <row r="2378" spans="1:1" x14ac:dyDescent="0.3">
      <c r="A2378"/>
    </row>
    <row r="2379" spans="1:1" x14ac:dyDescent="0.3">
      <c r="A2379"/>
    </row>
    <row r="2380" spans="1:1" x14ac:dyDescent="0.3">
      <c r="A2380"/>
    </row>
    <row r="2381" spans="1:1" x14ac:dyDescent="0.3">
      <c r="A2381"/>
    </row>
    <row r="2382" spans="1:1" x14ac:dyDescent="0.3">
      <c r="A2382"/>
    </row>
    <row r="2383" spans="1:1" x14ac:dyDescent="0.3">
      <c r="A2383"/>
    </row>
    <row r="2384" spans="1:1" x14ac:dyDescent="0.3">
      <c r="A2384"/>
    </row>
    <row r="2385" spans="1:1" x14ac:dyDescent="0.3">
      <c r="A2385"/>
    </row>
    <row r="2386" spans="1:1" x14ac:dyDescent="0.3">
      <c r="A2386"/>
    </row>
    <row r="2387" spans="1:1" x14ac:dyDescent="0.3">
      <c r="A2387"/>
    </row>
    <row r="2388" spans="1:1" x14ac:dyDescent="0.3">
      <c r="A2388"/>
    </row>
    <row r="2389" spans="1:1" x14ac:dyDescent="0.3">
      <c r="A2389"/>
    </row>
    <row r="2390" spans="1:1" x14ac:dyDescent="0.3">
      <c r="A2390"/>
    </row>
    <row r="2391" spans="1:1" x14ac:dyDescent="0.3">
      <c r="A2391"/>
    </row>
    <row r="2392" spans="1:1" x14ac:dyDescent="0.3">
      <c r="A2392"/>
    </row>
    <row r="2393" spans="1:1" x14ac:dyDescent="0.3">
      <c r="A2393"/>
    </row>
    <row r="2394" spans="1:1" x14ac:dyDescent="0.3">
      <c r="A2394"/>
    </row>
    <row r="2395" spans="1:1" x14ac:dyDescent="0.3">
      <c r="A2395"/>
    </row>
    <row r="2396" spans="1:1" x14ac:dyDescent="0.3">
      <c r="A2396"/>
    </row>
    <row r="2397" spans="1:1" x14ac:dyDescent="0.3">
      <c r="A2397"/>
    </row>
    <row r="2398" spans="1:1" x14ac:dyDescent="0.3">
      <c r="A2398"/>
    </row>
    <row r="2399" spans="1:1" x14ac:dyDescent="0.3">
      <c r="A2399"/>
    </row>
    <row r="2400" spans="1:1" x14ac:dyDescent="0.3">
      <c r="A2400"/>
    </row>
    <row r="2401" spans="1:1" x14ac:dyDescent="0.3">
      <c r="A2401"/>
    </row>
    <row r="2402" spans="1:1" x14ac:dyDescent="0.3">
      <c r="A2402"/>
    </row>
    <row r="2403" spans="1:1" x14ac:dyDescent="0.3">
      <c r="A2403"/>
    </row>
    <row r="2404" spans="1:1" x14ac:dyDescent="0.3">
      <c r="A2404"/>
    </row>
    <row r="2405" spans="1:1" x14ac:dyDescent="0.3">
      <c r="A2405"/>
    </row>
    <row r="2406" spans="1:1" x14ac:dyDescent="0.3">
      <c r="A2406"/>
    </row>
    <row r="2407" spans="1:1" x14ac:dyDescent="0.3">
      <c r="A2407"/>
    </row>
    <row r="2408" spans="1:1" x14ac:dyDescent="0.3">
      <c r="A2408"/>
    </row>
    <row r="2409" spans="1:1" x14ac:dyDescent="0.3">
      <c r="A2409"/>
    </row>
    <row r="2410" spans="1:1" x14ac:dyDescent="0.3">
      <c r="A2410"/>
    </row>
    <row r="2411" spans="1:1" x14ac:dyDescent="0.3">
      <c r="A2411"/>
    </row>
    <row r="2412" spans="1:1" x14ac:dyDescent="0.3">
      <c r="A2412"/>
    </row>
    <row r="2413" spans="1:1" x14ac:dyDescent="0.3">
      <c r="A2413"/>
    </row>
    <row r="2414" spans="1:1" x14ac:dyDescent="0.3">
      <c r="A2414"/>
    </row>
    <row r="2415" spans="1:1" x14ac:dyDescent="0.3">
      <c r="A2415"/>
    </row>
    <row r="2416" spans="1:1" x14ac:dyDescent="0.3">
      <c r="A2416"/>
    </row>
    <row r="2417" spans="1:1" x14ac:dyDescent="0.3">
      <c r="A2417"/>
    </row>
    <row r="2418" spans="1:1" x14ac:dyDescent="0.3">
      <c r="A2418"/>
    </row>
    <row r="2419" spans="1:1" x14ac:dyDescent="0.3">
      <c r="A2419"/>
    </row>
    <row r="2420" spans="1:1" x14ac:dyDescent="0.3">
      <c r="A2420"/>
    </row>
    <row r="2421" spans="1:1" x14ac:dyDescent="0.3">
      <c r="A2421"/>
    </row>
    <row r="2422" spans="1:1" x14ac:dyDescent="0.3">
      <c r="A2422"/>
    </row>
    <row r="2423" spans="1:1" x14ac:dyDescent="0.3">
      <c r="A2423"/>
    </row>
    <row r="2424" spans="1:1" x14ac:dyDescent="0.3">
      <c r="A2424"/>
    </row>
    <row r="2425" spans="1:1" x14ac:dyDescent="0.3">
      <c r="A2425"/>
    </row>
    <row r="2426" spans="1:1" x14ac:dyDescent="0.3">
      <c r="A2426"/>
    </row>
    <row r="2427" spans="1:1" x14ac:dyDescent="0.3">
      <c r="A2427"/>
    </row>
    <row r="2428" spans="1:1" x14ac:dyDescent="0.3">
      <c r="A2428"/>
    </row>
    <row r="2429" spans="1:1" x14ac:dyDescent="0.3">
      <c r="A2429"/>
    </row>
    <row r="2430" spans="1:1" x14ac:dyDescent="0.3">
      <c r="A2430"/>
    </row>
    <row r="2431" spans="1:1" x14ac:dyDescent="0.3">
      <c r="A2431"/>
    </row>
    <row r="2432" spans="1:1" x14ac:dyDescent="0.3">
      <c r="A2432"/>
    </row>
    <row r="2433" spans="1:1" x14ac:dyDescent="0.3">
      <c r="A2433"/>
    </row>
    <row r="2434" spans="1:1" x14ac:dyDescent="0.3">
      <c r="A2434"/>
    </row>
    <row r="2435" spans="1:1" x14ac:dyDescent="0.3">
      <c r="A2435"/>
    </row>
    <row r="2436" spans="1:1" x14ac:dyDescent="0.3">
      <c r="A2436"/>
    </row>
    <row r="2437" spans="1:1" x14ac:dyDescent="0.3">
      <c r="A2437"/>
    </row>
    <row r="2438" spans="1:1" x14ac:dyDescent="0.3">
      <c r="A2438"/>
    </row>
    <row r="2439" spans="1:1" x14ac:dyDescent="0.3">
      <c r="A2439"/>
    </row>
    <row r="2440" spans="1:1" x14ac:dyDescent="0.3">
      <c r="A2440"/>
    </row>
    <row r="2441" spans="1:1" x14ac:dyDescent="0.3">
      <c r="A2441"/>
    </row>
    <row r="2442" spans="1:1" x14ac:dyDescent="0.3">
      <c r="A2442"/>
    </row>
    <row r="2443" spans="1:1" x14ac:dyDescent="0.3">
      <c r="A2443"/>
    </row>
    <row r="2444" spans="1:1" x14ac:dyDescent="0.3">
      <c r="A2444"/>
    </row>
    <row r="2445" spans="1:1" x14ac:dyDescent="0.3">
      <c r="A2445"/>
    </row>
    <row r="2446" spans="1:1" x14ac:dyDescent="0.3">
      <c r="A2446"/>
    </row>
    <row r="2447" spans="1:1" x14ac:dyDescent="0.3">
      <c r="A2447"/>
    </row>
    <row r="2448" spans="1:1" x14ac:dyDescent="0.3">
      <c r="A2448"/>
    </row>
    <row r="2449" spans="1:1" x14ac:dyDescent="0.3">
      <c r="A2449"/>
    </row>
    <row r="2450" spans="1:1" x14ac:dyDescent="0.3">
      <c r="A2450"/>
    </row>
    <row r="2451" spans="1:1" x14ac:dyDescent="0.3">
      <c r="A2451"/>
    </row>
    <row r="2452" spans="1:1" x14ac:dyDescent="0.3">
      <c r="A2452"/>
    </row>
    <row r="2453" spans="1:1" x14ac:dyDescent="0.3">
      <c r="A2453"/>
    </row>
    <row r="2454" spans="1:1" x14ac:dyDescent="0.3">
      <c r="A2454"/>
    </row>
    <row r="2455" spans="1:1" x14ac:dyDescent="0.3">
      <c r="A2455"/>
    </row>
    <row r="2456" spans="1:1" x14ac:dyDescent="0.3">
      <c r="A2456"/>
    </row>
    <row r="2457" spans="1:1" x14ac:dyDescent="0.3">
      <c r="A2457"/>
    </row>
    <row r="2458" spans="1:1" x14ac:dyDescent="0.3">
      <c r="A2458"/>
    </row>
    <row r="2459" spans="1:1" x14ac:dyDescent="0.3">
      <c r="A2459"/>
    </row>
    <row r="2460" spans="1:1" x14ac:dyDescent="0.3">
      <c r="A2460"/>
    </row>
    <row r="2461" spans="1:1" x14ac:dyDescent="0.3">
      <c r="A2461"/>
    </row>
    <row r="2462" spans="1:1" x14ac:dyDescent="0.3">
      <c r="A2462"/>
    </row>
    <row r="2463" spans="1:1" x14ac:dyDescent="0.3">
      <c r="A2463"/>
    </row>
    <row r="2464" spans="1:1" x14ac:dyDescent="0.3">
      <c r="A2464"/>
    </row>
    <row r="2465" spans="1:1" x14ac:dyDescent="0.3">
      <c r="A2465"/>
    </row>
    <row r="2466" spans="1:1" x14ac:dyDescent="0.3">
      <c r="A2466"/>
    </row>
    <row r="2467" spans="1:1" x14ac:dyDescent="0.3">
      <c r="A2467"/>
    </row>
    <row r="2468" spans="1:1" x14ac:dyDescent="0.3">
      <c r="A2468"/>
    </row>
    <row r="2469" spans="1:1" x14ac:dyDescent="0.3">
      <c r="A2469"/>
    </row>
    <row r="2470" spans="1:1" x14ac:dyDescent="0.3">
      <c r="A2470"/>
    </row>
    <row r="2471" spans="1:1" x14ac:dyDescent="0.3">
      <c r="A2471"/>
    </row>
    <row r="2472" spans="1:1" x14ac:dyDescent="0.3">
      <c r="A2472"/>
    </row>
    <row r="2473" spans="1:1" x14ac:dyDescent="0.3">
      <c r="A2473"/>
    </row>
    <row r="2474" spans="1:1" x14ac:dyDescent="0.3">
      <c r="A2474"/>
    </row>
    <row r="2475" spans="1:1" x14ac:dyDescent="0.3">
      <c r="A2475"/>
    </row>
    <row r="2476" spans="1:1" x14ac:dyDescent="0.3">
      <c r="A2476"/>
    </row>
    <row r="2477" spans="1:1" x14ac:dyDescent="0.3">
      <c r="A2477"/>
    </row>
    <row r="2478" spans="1:1" x14ac:dyDescent="0.3">
      <c r="A2478"/>
    </row>
    <row r="2479" spans="1:1" x14ac:dyDescent="0.3">
      <c r="A2479"/>
    </row>
    <row r="2480" spans="1:1" x14ac:dyDescent="0.3">
      <c r="A2480"/>
    </row>
    <row r="2481" spans="1:1" x14ac:dyDescent="0.3">
      <c r="A2481"/>
    </row>
    <row r="2482" spans="1:1" x14ac:dyDescent="0.3">
      <c r="A2482"/>
    </row>
    <row r="2483" spans="1:1" x14ac:dyDescent="0.3">
      <c r="A2483"/>
    </row>
    <row r="2484" spans="1:1" x14ac:dyDescent="0.3">
      <c r="A2484"/>
    </row>
    <row r="2485" spans="1:1" x14ac:dyDescent="0.3">
      <c r="A2485"/>
    </row>
    <row r="2486" spans="1:1" x14ac:dyDescent="0.3">
      <c r="A2486"/>
    </row>
    <row r="2487" spans="1:1" x14ac:dyDescent="0.3">
      <c r="A2487"/>
    </row>
    <row r="2488" spans="1:1" x14ac:dyDescent="0.3">
      <c r="A2488"/>
    </row>
    <row r="2489" spans="1:1" x14ac:dyDescent="0.3">
      <c r="A2489"/>
    </row>
    <row r="2490" spans="1:1" x14ac:dyDescent="0.3">
      <c r="A2490"/>
    </row>
    <row r="2491" spans="1:1" x14ac:dyDescent="0.3">
      <c r="A2491"/>
    </row>
    <row r="2492" spans="1:1" x14ac:dyDescent="0.3">
      <c r="A2492"/>
    </row>
    <row r="2493" spans="1:1" x14ac:dyDescent="0.3">
      <c r="A2493"/>
    </row>
    <row r="2494" spans="1:1" x14ac:dyDescent="0.3">
      <c r="A2494"/>
    </row>
    <row r="2495" spans="1:1" x14ac:dyDescent="0.3">
      <c r="A2495"/>
    </row>
    <row r="2496" spans="1:1" x14ac:dyDescent="0.3">
      <c r="A2496"/>
    </row>
    <row r="2497" spans="1:1" x14ac:dyDescent="0.3">
      <c r="A2497"/>
    </row>
    <row r="2498" spans="1:1" x14ac:dyDescent="0.3">
      <c r="A2498"/>
    </row>
    <row r="2499" spans="1:1" x14ac:dyDescent="0.3">
      <c r="A2499"/>
    </row>
    <row r="2500" spans="1:1" x14ac:dyDescent="0.3">
      <c r="A2500"/>
    </row>
    <row r="2501" spans="1:1" x14ac:dyDescent="0.3">
      <c r="A2501"/>
    </row>
    <row r="2502" spans="1:1" x14ac:dyDescent="0.3">
      <c r="A2502"/>
    </row>
    <row r="2503" spans="1:1" x14ac:dyDescent="0.3">
      <c r="A2503"/>
    </row>
    <row r="2504" spans="1:1" x14ac:dyDescent="0.3">
      <c r="A2504"/>
    </row>
    <row r="2505" spans="1:1" x14ac:dyDescent="0.3">
      <c r="A2505"/>
    </row>
    <row r="2506" spans="1:1" x14ac:dyDescent="0.3">
      <c r="A2506"/>
    </row>
    <row r="2507" spans="1:1" x14ac:dyDescent="0.3">
      <c r="A2507"/>
    </row>
    <row r="2508" spans="1:1" x14ac:dyDescent="0.3">
      <c r="A2508"/>
    </row>
    <row r="2509" spans="1:1" x14ac:dyDescent="0.3">
      <c r="A2509"/>
    </row>
    <row r="2510" spans="1:1" x14ac:dyDescent="0.3">
      <c r="A2510"/>
    </row>
    <row r="2511" spans="1:1" x14ac:dyDescent="0.3">
      <c r="A2511"/>
    </row>
    <row r="2512" spans="1:1" x14ac:dyDescent="0.3">
      <c r="A2512"/>
    </row>
    <row r="2513" spans="1:1" x14ac:dyDescent="0.3">
      <c r="A2513"/>
    </row>
    <row r="2514" spans="1:1" x14ac:dyDescent="0.3">
      <c r="A2514"/>
    </row>
    <row r="2515" spans="1:1" x14ac:dyDescent="0.3">
      <c r="A2515"/>
    </row>
    <row r="2516" spans="1:1" x14ac:dyDescent="0.3">
      <c r="A2516"/>
    </row>
    <row r="2517" spans="1:1" x14ac:dyDescent="0.3">
      <c r="A2517"/>
    </row>
    <row r="2518" spans="1:1" x14ac:dyDescent="0.3">
      <c r="A2518"/>
    </row>
    <row r="2519" spans="1:1" x14ac:dyDescent="0.3">
      <c r="A2519"/>
    </row>
    <row r="2520" spans="1:1" x14ac:dyDescent="0.3">
      <c r="A2520"/>
    </row>
    <row r="2521" spans="1:1" x14ac:dyDescent="0.3">
      <c r="A2521"/>
    </row>
    <row r="2522" spans="1:1" x14ac:dyDescent="0.3">
      <c r="A2522"/>
    </row>
    <row r="2523" spans="1:1" x14ac:dyDescent="0.3">
      <c r="A2523"/>
    </row>
    <row r="2524" spans="1:1" x14ac:dyDescent="0.3">
      <c r="A2524"/>
    </row>
    <row r="2525" spans="1:1" x14ac:dyDescent="0.3">
      <c r="A2525"/>
    </row>
    <row r="2526" spans="1:1" x14ac:dyDescent="0.3">
      <c r="A2526"/>
    </row>
    <row r="2527" spans="1:1" x14ac:dyDescent="0.3">
      <c r="A2527"/>
    </row>
    <row r="2528" spans="1:1" x14ac:dyDescent="0.3">
      <c r="A2528"/>
    </row>
    <row r="2529" spans="1:1" x14ac:dyDescent="0.3">
      <c r="A2529"/>
    </row>
    <row r="2530" spans="1:1" x14ac:dyDescent="0.3">
      <c r="A2530"/>
    </row>
    <row r="2531" spans="1:1" x14ac:dyDescent="0.3">
      <c r="A2531"/>
    </row>
    <row r="2532" spans="1:1" x14ac:dyDescent="0.3">
      <c r="A2532"/>
    </row>
    <row r="2533" spans="1:1" x14ac:dyDescent="0.3">
      <c r="A2533"/>
    </row>
    <row r="2534" spans="1:1" x14ac:dyDescent="0.3">
      <c r="A2534"/>
    </row>
    <row r="2535" spans="1:1" x14ac:dyDescent="0.3">
      <c r="A2535"/>
    </row>
    <row r="2536" spans="1:1" x14ac:dyDescent="0.3">
      <c r="A2536"/>
    </row>
    <row r="2537" spans="1:1" x14ac:dyDescent="0.3">
      <c r="A2537"/>
    </row>
    <row r="2538" spans="1:1" x14ac:dyDescent="0.3">
      <c r="A2538"/>
    </row>
    <row r="2539" spans="1:1" x14ac:dyDescent="0.3">
      <c r="A2539"/>
    </row>
    <row r="2540" spans="1:1" x14ac:dyDescent="0.3">
      <c r="A2540"/>
    </row>
    <row r="2541" spans="1:1" x14ac:dyDescent="0.3">
      <c r="A2541"/>
    </row>
    <row r="2542" spans="1:1" x14ac:dyDescent="0.3">
      <c r="A2542"/>
    </row>
    <row r="2543" spans="1:1" x14ac:dyDescent="0.3">
      <c r="A2543"/>
    </row>
    <row r="2544" spans="1:1" x14ac:dyDescent="0.3">
      <c r="A2544"/>
    </row>
    <row r="2545" spans="1:1" x14ac:dyDescent="0.3">
      <c r="A2545"/>
    </row>
    <row r="2546" spans="1:1" x14ac:dyDescent="0.3">
      <c r="A2546"/>
    </row>
    <row r="2547" spans="1:1" x14ac:dyDescent="0.3">
      <c r="A2547"/>
    </row>
    <row r="2548" spans="1:1" x14ac:dyDescent="0.3">
      <c r="A2548"/>
    </row>
    <row r="2549" spans="1:1" x14ac:dyDescent="0.3">
      <c r="A2549"/>
    </row>
    <row r="2550" spans="1:1" x14ac:dyDescent="0.3">
      <c r="A2550"/>
    </row>
    <row r="2551" spans="1:1" x14ac:dyDescent="0.3">
      <c r="A2551"/>
    </row>
    <row r="2552" spans="1:1" x14ac:dyDescent="0.3">
      <c r="A2552"/>
    </row>
    <row r="2553" spans="1:1" x14ac:dyDescent="0.3">
      <c r="A2553"/>
    </row>
    <row r="2554" spans="1:1" x14ac:dyDescent="0.3">
      <c r="A2554"/>
    </row>
    <row r="2555" spans="1:1" x14ac:dyDescent="0.3">
      <c r="A2555"/>
    </row>
    <row r="2556" spans="1:1" x14ac:dyDescent="0.3">
      <c r="A2556"/>
    </row>
    <row r="2557" spans="1:1" x14ac:dyDescent="0.3">
      <c r="A2557"/>
    </row>
    <row r="2558" spans="1:1" x14ac:dyDescent="0.3">
      <c r="A2558"/>
    </row>
    <row r="2559" spans="1:1" x14ac:dyDescent="0.3">
      <c r="A2559"/>
    </row>
    <row r="2560" spans="1:1" x14ac:dyDescent="0.3">
      <c r="A2560"/>
    </row>
    <row r="2561" spans="1:1" x14ac:dyDescent="0.3">
      <c r="A2561"/>
    </row>
    <row r="2562" spans="1:1" x14ac:dyDescent="0.3">
      <c r="A2562"/>
    </row>
    <row r="2563" spans="1:1" x14ac:dyDescent="0.3">
      <c r="A2563"/>
    </row>
    <row r="2564" spans="1:1" x14ac:dyDescent="0.3">
      <c r="A2564"/>
    </row>
    <row r="2565" spans="1:1" x14ac:dyDescent="0.3">
      <c r="A2565"/>
    </row>
    <row r="2566" spans="1:1" x14ac:dyDescent="0.3">
      <c r="A2566"/>
    </row>
    <row r="2567" spans="1:1" x14ac:dyDescent="0.3">
      <c r="A2567"/>
    </row>
    <row r="2568" spans="1:1" x14ac:dyDescent="0.3">
      <c r="A2568"/>
    </row>
    <row r="2569" spans="1:1" x14ac:dyDescent="0.3">
      <c r="A2569"/>
    </row>
    <row r="2570" spans="1:1" x14ac:dyDescent="0.3">
      <c r="A2570"/>
    </row>
    <row r="2571" spans="1:1" x14ac:dyDescent="0.3">
      <c r="A2571"/>
    </row>
    <row r="2572" spans="1:1" x14ac:dyDescent="0.3">
      <c r="A2572"/>
    </row>
    <row r="2573" spans="1:1" x14ac:dyDescent="0.3">
      <c r="A2573"/>
    </row>
    <row r="2574" spans="1:1" x14ac:dyDescent="0.3">
      <c r="A2574"/>
    </row>
    <row r="2575" spans="1:1" x14ac:dyDescent="0.3">
      <c r="A2575"/>
    </row>
    <row r="2576" spans="1:1" x14ac:dyDescent="0.3">
      <c r="A2576"/>
    </row>
    <row r="2577" spans="1:1" x14ac:dyDescent="0.3">
      <c r="A2577"/>
    </row>
    <row r="2578" spans="1:1" x14ac:dyDescent="0.3">
      <c r="A2578"/>
    </row>
    <row r="2579" spans="1:1" x14ac:dyDescent="0.3">
      <c r="A2579"/>
    </row>
    <row r="2580" spans="1:1" x14ac:dyDescent="0.3">
      <c r="A2580"/>
    </row>
    <row r="2581" spans="1:1" x14ac:dyDescent="0.3">
      <c r="A2581"/>
    </row>
    <row r="2582" spans="1:1" x14ac:dyDescent="0.3">
      <c r="A2582"/>
    </row>
    <row r="2583" spans="1:1" x14ac:dyDescent="0.3">
      <c r="A2583"/>
    </row>
    <row r="2584" spans="1:1" x14ac:dyDescent="0.3">
      <c r="A2584"/>
    </row>
    <row r="2585" spans="1:1" x14ac:dyDescent="0.3">
      <c r="A2585"/>
    </row>
    <row r="2586" spans="1:1" x14ac:dyDescent="0.3">
      <c r="A2586"/>
    </row>
    <row r="2587" spans="1:1" x14ac:dyDescent="0.3">
      <c r="A2587"/>
    </row>
    <row r="2588" spans="1:1" x14ac:dyDescent="0.3">
      <c r="A2588"/>
    </row>
    <row r="2589" spans="1:1" x14ac:dyDescent="0.3">
      <c r="A2589"/>
    </row>
    <row r="2590" spans="1:1" x14ac:dyDescent="0.3">
      <c r="A2590"/>
    </row>
    <row r="2591" spans="1:1" x14ac:dyDescent="0.3">
      <c r="A2591"/>
    </row>
    <row r="2592" spans="1:1" x14ac:dyDescent="0.3">
      <c r="A2592"/>
    </row>
    <row r="2593" spans="1:1" x14ac:dyDescent="0.3">
      <c r="A2593"/>
    </row>
    <row r="2594" spans="1:1" x14ac:dyDescent="0.3">
      <c r="A2594"/>
    </row>
    <row r="2595" spans="1:1" x14ac:dyDescent="0.3">
      <c r="A2595"/>
    </row>
    <row r="2596" spans="1:1" x14ac:dyDescent="0.3">
      <c r="A2596"/>
    </row>
    <row r="2597" spans="1:1" x14ac:dyDescent="0.3">
      <c r="A2597"/>
    </row>
    <row r="2598" spans="1:1" x14ac:dyDescent="0.3">
      <c r="A2598"/>
    </row>
    <row r="2599" spans="1:1" x14ac:dyDescent="0.3">
      <c r="A2599"/>
    </row>
    <row r="2600" spans="1:1" x14ac:dyDescent="0.3">
      <c r="A2600"/>
    </row>
    <row r="2601" spans="1:1" x14ac:dyDescent="0.3">
      <c r="A2601"/>
    </row>
    <row r="2602" spans="1:1" x14ac:dyDescent="0.3">
      <c r="A2602"/>
    </row>
    <row r="2603" spans="1:1" x14ac:dyDescent="0.3">
      <c r="A2603"/>
    </row>
    <row r="2604" spans="1:1" x14ac:dyDescent="0.3">
      <c r="A2604"/>
    </row>
    <row r="2605" spans="1:1" x14ac:dyDescent="0.3">
      <c r="A2605"/>
    </row>
    <row r="2606" spans="1:1" x14ac:dyDescent="0.3">
      <c r="A2606"/>
    </row>
    <row r="2607" spans="1:1" x14ac:dyDescent="0.3">
      <c r="A2607"/>
    </row>
    <row r="2608" spans="1:1" x14ac:dyDescent="0.3">
      <c r="A2608"/>
    </row>
    <row r="2609" spans="1:1" x14ac:dyDescent="0.3">
      <c r="A2609"/>
    </row>
    <row r="2610" spans="1:1" x14ac:dyDescent="0.3">
      <c r="A2610"/>
    </row>
    <row r="2611" spans="1:1" x14ac:dyDescent="0.3">
      <c r="A2611"/>
    </row>
    <row r="2612" spans="1:1" x14ac:dyDescent="0.3">
      <c r="A2612"/>
    </row>
    <row r="2613" spans="1:1" x14ac:dyDescent="0.3">
      <c r="A2613"/>
    </row>
    <row r="2614" spans="1:1" x14ac:dyDescent="0.3">
      <c r="A2614"/>
    </row>
    <row r="2615" spans="1:1" x14ac:dyDescent="0.3">
      <c r="A2615"/>
    </row>
    <row r="2616" spans="1:1" x14ac:dyDescent="0.3">
      <c r="A2616"/>
    </row>
    <row r="2617" spans="1:1" x14ac:dyDescent="0.3">
      <c r="A2617"/>
    </row>
    <row r="2618" spans="1:1" x14ac:dyDescent="0.3">
      <c r="A2618"/>
    </row>
    <row r="2619" spans="1:1" x14ac:dyDescent="0.3">
      <c r="A2619"/>
    </row>
    <row r="2620" spans="1:1" x14ac:dyDescent="0.3">
      <c r="A2620"/>
    </row>
    <row r="2621" spans="1:1" x14ac:dyDescent="0.3">
      <c r="A2621"/>
    </row>
    <row r="2622" spans="1:1" x14ac:dyDescent="0.3">
      <c r="A2622"/>
    </row>
    <row r="2623" spans="1:1" x14ac:dyDescent="0.3">
      <c r="A2623"/>
    </row>
    <row r="2624" spans="1:1" x14ac:dyDescent="0.3">
      <c r="A2624"/>
    </row>
    <row r="2625" spans="1:1" x14ac:dyDescent="0.3">
      <c r="A2625"/>
    </row>
    <row r="2626" spans="1:1" x14ac:dyDescent="0.3">
      <c r="A2626"/>
    </row>
    <row r="2627" spans="1:1" x14ac:dyDescent="0.3">
      <c r="A2627"/>
    </row>
    <row r="2628" spans="1:1" x14ac:dyDescent="0.3">
      <c r="A2628"/>
    </row>
    <row r="2629" spans="1:1" x14ac:dyDescent="0.3">
      <c r="A2629"/>
    </row>
    <row r="2630" spans="1:1" x14ac:dyDescent="0.3">
      <c r="A2630"/>
    </row>
    <row r="2631" spans="1:1" x14ac:dyDescent="0.3">
      <c r="A2631"/>
    </row>
    <row r="2632" spans="1:1" x14ac:dyDescent="0.3">
      <c r="A2632"/>
    </row>
    <row r="2633" spans="1:1" x14ac:dyDescent="0.3">
      <c r="A2633"/>
    </row>
    <row r="2634" spans="1:1" x14ac:dyDescent="0.3">
      <c r="A2634"/>
    </row>
    <row r="2635" spans="1:1" x14ac:dyDescent="0.3">
      <c r="A2635"/>
    </row>
    <row r="2636" spans="1:1" x14ac:dyDescent="0.3">
      <c r="A2636"/>
    </row>
    <row r="2637" spans="1:1" x14ac:dyDescent="0.3">
      <c r="A2637"/>
    </row>
    <row r="2638" spans="1:1" x14ac:dyDescent="0.3">
      <c r="A2638"/>
    </row>
    <row r="2639" spans="1:1" x14ac:dyDescent="0.3">
      <c r="A2639"/>
    </row>
    <row r="2640" spans="1:1" x14ac:dyDescent="0.3">
      <c r="A2640"/>
    </row>
    <row r="2641" spans="1:1" x14ac:dyDescent="0.3">
      <c r="A2641"/>
    </row>
    <row r="2642" spans="1:1" x14ac:dyDescent="0.3">
      <c r="A2642"/>
    </row>
    <row r="2643" spans="1:1" x14ac:dyDescent="0.3">
      <c r="A2643"/>
    </row>
    <row r="2644" spans="1:1" x14ac:dyDescent="0.3">
      <c r="A2644"/>
    </row>
    <row r="2645" spans="1:1" x14ac:dyDescent="0.3">
      <c r="A2645"/>
    </row>
    <row r="2646" spans="1:1" x14ac:dyDescent="0.3">
      <c r="A2646"/>
    </row>
    <row r="2647" spans="1:1" x14ac:dyDescent="0.3">
      <c r="A2647"/>
    </row>
    <row r="2648" spans="1:1" x14ac:dyDescent="0.3">
      <c r="A2648"/>
    </row>
    <row r="2649" spans="1:1" x14ac:dyDescent="0.3">
      <c r="A2649"/>
    </row>
    <row r="2650" spans="1:1" x14ac:dyDescent="0.3">
      <c r="A2650"/>
    </row>
    <row r="2651" spans="1:1" x14ac:dyDescent="0.3">
      <c r="A2651"/>
    </row>
    <row r="2652" spans="1:1" x14ac:dyDescent="0.3">
      <c r="A2652"/>
    </row>
    <row r="2653" spans="1:1" x14ac:dyDescent="0.3">
      <c r="A2653"/>
    </row>
    <row r="2654" spans="1:1" x14ac:dyDescent="0.3">
      <c r="A2654"/>
    </row>
    <row r="2655" spans="1:1" x14ac:dyDescent="0.3">
      <c r="A2655"/>
    </row>
    <row r="2656" spans="1:1" x14ac:dyDescent="0.3">
      <c r="A2656"/>
    </row>
    <row r="2657" spans="1:1" x14ac:dyDescent="0.3">
      <c r="A2657"/>
    </row>
    <row r="2658" spans="1:1" x14ac:dyDescent="0.3">
      <c r="A2658"/>
    </row>
    <row r="2659" spans="1:1" x14ac:dyDescent="0.3">
      <c r="A2659"/>
    </row>
    <row r="2660" spans="1:1" x14ac:dyDescent="0.3">
      <c r="A2660"/>
    </row>
    <row r="2661" spans="1:1" x14ac:dyDescent="0.3">
      <c r="A2661"/>
    </row>
    <row r="2662" spans="1:1" x14ac:dyDescent="0.3">
      <c r="A2662"/>
    </row>
    <row r="2663" spans="1:1" x14ac:dyDescent="0.3">
      <c r="A2663"/>
    </row>
    <row r="2664" spans="1:1" x14ac:dyDescent="0.3">
      <c r="A2664"/>
    </row>
    <row r="2665" spans="1:1" x14ac:dyDescent="0.3">
      <c r="A2665"/>
    </row>
    <row r="2666" spans="1:1" x14ac:dyDescent="0.3">
      <c r="A2666"/>
    </row>
    <row r="2667" spans="1:1" x14ac:dyDescent="0.3">
      <c r="A2667"/>
    </row>
    <row r="2668" spans="1:1" x14ac:dyDescent="0.3">
      <c r="A2668"/>
    </row>
    <row r="2669" spans="1:1" x14ac:dyDescent="0.3">
      <c r="A2669"/>
    </row>
    <row r="2670" spans="1:1" x14ac:dyDescent="0.3">
      <c r="A2670"/>
    </row>
    <row r="2671" spans="1:1" x14ac:dyDescent="0.3">
      <c r="A2671"/>
    </row>
    <row r="2672" spans="1:1" x14ac:dyDescent="0.3">
      <c r="A2672"/>
    </row>
    <row r="2673" spans="1:1" x14ac:dyDescent="0.3">
      <c r="A2673"/>
    </row>
    <row r="2674" spans="1:1" x14ac:dyDescent="0.3">
      <c r="A2674"/>
    </row>
    <row r="2675" spans="1:1" x14ac:dyDescent="0.3">
      <c r="A2675"/>
    </row>
    <row r="2676" spans="1:1" x14ac:dyDescent="0.3">
      <c r="A2676"/>
    </row>
    <row r="2677" spans="1:1" x14ac:dyDescent="0.3">
      <c r="A2677"/>
    </row>
    <row r="2678" spans="1:1" x14ac:dyDescent="0.3">
      <c r="A2678"/>
    </row>
    <row r="2679" spans="1:1" x14ac:dyDescent="0.3">
      <c r="A2679"/>
    </row>
    <row r="2680" spans="1:1" x14ac:dyDescent="0.3">
      <c r="A2680"/>
    </row>
    <row r="2681" spans="1:1" x14ac:dyDescent="0.3">
      <c r="A2681"/>
    </row>
    <row r="2682" spans="1:1" x14ac:dyDescent="0.3">
      <c r="A2682"/>
    </row>
    <row r="2683" spans="1:1" x14ac:dyDescent="0.3">
      <c r="A2683"/>
    </row>
    <row r="2684" spans="1:1" x14ac:dyDescent="0.3">
      <c r="A2684"/>
    </row>
    <row r="2685" spans="1:1" x14ac:dyDescent="0.3">
      <c r="A2685"/>
    </row>
    <row r="2686" spans="1:1" x14ac:dyDescent="0.3">
      <c r="A2686"/>
    </row>
    <row r="2687" spans="1:1" x14ac:dyDescent="0.3">
      <c r="A2687"/>
    </row>
    <row r="2688" spans="1:1" x14ac:dyDescent="0.3">
      <c r="A2688"/>
    </row>
    <row r="2689" spans="1:1" x14ac:dyDescent="0.3">
      <c r="A2689"/>
    </row>
    <row r="2690" spans="1:1" x14ac:dyDescent="0.3">
      <c r="A2690"/>
    </row>
    <row r="2691" spans="1:1" x14ac:dyDescent="0.3">
      <c r="A2691"/>
    </row>
    <row r="2692" spans="1:1" x14ac:dyDescent="0.3">
      <c r="A2692"/>
    </row>
    <row r="2693" spans="1:1" x14ac:dyDescent="0.3">
      <c r="A2693"/>
    </row>
    <row r="2694" spans="1:1" x14ac:dyDescent="0.3">
      <c r="A2694"/>
    </row>
    <row r="2695" spans="1:1" x14ac:dyDescent="0.3">
      <c r="A2695"/>
    </row>
    <row r="2696" spans="1:1" x14ac:dyDescent="0.3">
      <c r="A2696"/>
    </row>
    <row r="2697" spans="1:1" x14ac:dyDescent="0.3">
      <c r="A2697"/>
    </row>
    <row r="2698" spans="1:1" x14ac:dyDescent="0.3">
      <c r="A2698"/>
    </row>
    <row r="2699" spans="1:1" x14ac:dyDescent="0.3">
      <c r="A2699"/>
    </row>
    <row r="2700" spans="1:1" x14ac:dyDescent="0.3">
      <c r="A2700"/>
    </row>
    <row r="2701" spans="1:1" x14ac:dyDescent="0.3">
      <c r="A2701"/>
    </row>
    <row r="2702" spans="1:1" x14ac:dyDescent="0.3">
      <c r="A2702"/>
    </row>
    <row r="2703" spans="1:1" x14ac:dyDescent="0.3">
      <c r="A2703"/>
    </row>
    <row r="2704" spans="1:1" x14ac:dyDescent="0.3">
      <c r="A2704"/>
    </row>
    <row r="2705" spans="1:1" x14ac:dyDescent="0.3">
      <c r="A2705"/>
    </row>
    <row r="2706" spans="1:1" x14ac:dyDescent="0.3">
      <c r="A2706"/>
    </row>
    <row r="2707" spans="1:1" x14ac:dyDescent="0.3">
      <c r="A2707"/>
    </row>
    <row r="2708" spans="1:1" x14ac:dyDescent="0.3">
      <c r="A2708"/>
    </row>
    <row r="2709" spans="1:1" x14ac:dyDescent="0.3">
      <c r="A2709"/>
    </row>
    <row r="2710" spans="1:1" x14ac:dyDescent="0.3">
      <c r="A2710"/>
    </row>
    <row r="2711" spans="1:1" x14ac:dyDescent="0.3">
      <c r="A2711"/>
    </row>
    <row r="2712" spans="1:1" x14ac:dyDescent="0.3">
      <c r="A2712"/>
    </row>
    <row r="2713" spans="1:1" x14ac:dyDescent="0.3">
      <c r="A2713"/>
    </row>
    <row r="2714" spans="1:1" x14ac:dyDescent="0.3">
      <c r="A2714"/>
    </row>
    <row r="2715" spans="1:1" x14ac:dyDescent="0.3">
      <c r="A2715"/>
    </row>
    <row r="2716" spans="1:1" x14ac:dyDescent="0.3">
      <c r="A2716"/>
    </row>
    <row r="2717" spans="1:1" x14ac:dyDescent="0.3">
      <c r="A2717"/>
    </row>
    <row r="2718" spans="1:1" x14ac:dyDescent="0.3">
      <c r="A2718"/>
    </row>
    <row r="2719" spans="1:1" x14ac:dyDescent="0.3">
      <c r="A2719"/>
    </row>
    <row r="2720" spans="1:1" x14ac:dyDescent="0.3">
      <c r="A2720"/>
    </row>
    <row r="2721" spans="1:1" x14ac:dyDescent="0.3">
      <c r="A2721"/>
    </row>
    <row r="2722" spans="1:1" x14ac:dyDescent="0.3">
      <c r="A2722"/>
    </row>
    <row r="2723" spans="1:1" x14ac:dyDescent="0.3">
      <c r="A2723"/>
    </row>
    <row r="2724" spans="1:1" x14ac:dyDescent="0.3">
      <c r="A2724"/>
    </row>
    <row r="2725" spans="1:1" x14ac:dyDescent="0.3">
      <c r="A2725"/>
    </row>
    <row r="2726" spans="1:1" x14ac:dyDescent="0.3">
      <c r="A2726"/>
    </row>
    <row r="2727" spans="1:1" x14ac:dyDescent="0.3">
      <c r="A2727"/>
    </row>
    <row r="2728" spans="1:1" x14ac:dyDescent="0.3">
      <c r="A2728"/>
    </row>
    <row r="2729" spans="1:1" x14ac:dyDescent="0.3">
      <c r="A2729"/>
    </row>
    <row r="2730" spans="1:1" x14ac:dyDescent="0.3">
      <c r="A2730"/>
    </row>
    <row r="2731" spans="1:1" x14ac:dyDescent="0.3">
      <c r="A2731"/>
    </row>
    <row r="2732" spans="1:1" x14ac:dyDescent="0.3">
      <c r="A2732"/>
    </row>
    <row r="2733" spans="1:1" x14ac:dyDescent="0.3">
      <c r="A2733"/>
    </row>
    <row r="2734" spans="1:1" x14ac:dyDescent="0.3">
      <c r="A2734"/>
    </row>
    <row r="2735" spans="1:1" x14ac:dyDescent="0.3">
      <c r="A2735"/>
    </row>
    <row r="2736" spans="1:1" x14ac:dyDescent="0.3">
      <c r="A2736"/>
    </row>
    <row r="2737" spans="1:1" x14ac:dyDescent="0.3">
      <c r="A2737"/>
    </row>
    <row r="2738" spans="1:1" x14ac:dyDescent="0.3">
      <c r="A2738"/>
    </row>
    <row r="2739" spans="1:1" x14ac:dyDescent="0.3">
      <c r="A2739"/>
    </row>
    <row r="2740" spans="1:1" x14ac:dyDescent="0.3">
      <c r="A2740"/>
    </row>
    <row r="2741" spans="1:1" x14ac:dyDescent="0.3">
      <c r="A2741"/>
    </row>
    <row r="2742" spans="1:1" x14ac:dyDescent="0.3">
      <c r="A2742"/>
    </row>
    <row r="2743" spans="1:1" x14ac:dyDescent="0.3">
      <c r="A2743"/>
    </row>
    <row r="2744" spans="1:1" x14ac:dyDescent="0.3">
      <c r="A2744"/>
    </row>
    <row r="2745" spans="1:1" x14ac:dyDescent="0.3">
      <c r="A2745"/>
    </row>
    <row r="2746" spans="1:1" x14ac:dyDescent="0.3">
      <c r="A2746"/>
    </row>
    <row r="2747" spans="1:1" x14ac:dyDescent="0.3">
      <c r="A2747"/>
    </row>
    <row r="2748" spans="1:1" x14ac:dyDescent="0.3">
      <c r="A2748"/>
    </row>
    <row r="2749" spans="1:1" x14ac:dyDescent="0.3">
      <c r="A2749"/>
    </row>
    <row r="2750" spans="1:1" x14ac:dyDescent="0.3">
      <c r="A2750"/>
    </row>
    <row r="2751" spans="1:1" x14ac:dyDescent="0.3">
      <c r="A2751"/>
    </row>
    <row r="2752" spans="1:1" x14ac:dyDescent="0.3">
      <c r="A2752"/>
    </row>
    <row r="2753" spans="1:1" x14ac:dyDescent="0.3">
      <c r="A2753"/>
    </row>
    <row r="2754" spans="1:1" x14ac:dyDescent="0.3">
      <c r="A2754"/>
    </row>
    <row r="2755" spans="1:1" x14ac:dyDescent="0.3">
      <c r="A2755"/>
    </row>
    <row r="2756" spans="1:1" x14ac:dyDescent="0.3">
      <c r="A2756"/>
    </row>
    <row r="2757" spans="1:1" x14ac:dyDescent="0.3">
      <c r="A2757"/>
    </row>
    <row r="2758" spans="1:1" x14ac:dyDescent="0.3">
      <c r="A2758"/>
    </row>
    <row r="2759" spans="1:1" x14ac:dyDescent="0.3">
      <c r="A2759"/>
    </row>
    <row r="2760" spans="1:1" x14ac:dyDescent="0.3">
      <c r="A2760"/>
    </row>
    <row r="2761" spans="1:1" x14ac:dyDescent="0.3">
      <c r="A2761"/>
    </row>
    <row r="2762" spans="1:1" x14ac:dyDescent="0.3">
      <c r="A2762"/>
    </row>
    <row r="2763" spans="1:1" x14ac:dyDescent="0.3">
      <c r="A2763"/>
    </row>
    <row r="2764" spans="1:1" x14ac:dyDescent="0.3">
      <c r="A2764"/>
    </row>
    <row r="2765" spans="1:1" x14ac:dyDescent="0.3">
      <c r="A2765"/>
    </row>
    <row r="2766" spans="1:1" x14ac:dyDescent="0.3">
      <c r="A2766"/>
    </row>
    <row r="2767" spans="1:1" x14ac:dyDescent="0.3">
      <c r="A2767"/>
    </row>
    <row r="2768" spans="1:1" x14ac:dyDescent="0.3">
      <c r="A2768"/>
    </row>
    <row r="2769" spans="1:1" x14ac:dyDescent="0.3">
      <c r="A2769"/>
    </row>
    <row r="2770" spans="1:1" x14ac:dyDescent="0.3">
      <c r="A2770"/>
    </row>
    <row r="2771" spans="1:1" x14ac:dyDescent="0.3">
      <c r="A2771"/>
    </row>
    <row r="2772" spans="1:1" x14ac:dyDescent="0.3">
      <c r="A2772"/>
    </row>
    <row r="2773" spans="1:1" x14ac:dyDescent="0.3">
      <c r="A2773"/>
    </row>
    <row r="2774" spans="1:1" x14ac:dyDescent="0.3">
      <c r="A2774"/>
    </row>
    <row r="2775" spans="1:1" x14ac:dyDescent="0.3">
      <c r="A2775"/>
    </row>
    <row r="2776" spans="1:1" x14ac:dyDescent="0.3">
      <c r="A2776"/>
    </row>
    <row r="2777" spans="1:1" x14ac:dyDescent="0.3">
      <c r="A2777"/>
    </row>
    <row r="2778" spans="1:1" x14ac:dyDescent="0.3">
      <c r="A2778"/>
    </row>
    <row r="2779" spans="1:1" x14ac:dyDescent="0.3">
      <c r="A2779"/>
    </row>
    <row r="2780" spans="1:1" x14ac:dyDescent="0.3">
      <c r="A2780"/>
    </row>
    <row r="2781" spans="1:1" x14ac:dyDescent="0.3">
      <c r="A2781"/>
    </row>
    <row r="2782" spans="1:1" x14ac:dyDescent="0.3">
      <c r="A2782"/>
    </row>
    <row r="2783" spans="1:1" x14ac:dyDescent="0.3">
      <c r="A2783"/>
    </row>
    <row r="2784" spans="1:1" x14ac:dyDescent="0.3">
      <c r="A2784"/>
    </row>
    <row r="2785" spans="1:1" x14ac:dyDescent="0.3">
      <c r="A2785"/>
    </row>
    <row r="2786" spans="1:1" x14ac:dyDescent="0.3">
      <c r="A2786"/>
    </row>
    <row r="2787" spans="1:1" x14ac:dyDescent="0.3">
      <c r="A2787"/>
    </row>
    <row r="2788" spans="1:1" x14ac:dyDescent="0.3">
      <c r="A2788"/>
    </row>
    <row r="2789" spans="1:1" x14ac:dyDescent="0.3">
      <c r="A2789"/>
    </row>
    <row r="2790" spans="1:1" x14ac:dyDescent="0.3">
      <c r="A2790"/>
    </row>
    <row r="2791" spans="1:1" x14ac:dyDescent="0.3">
      <c r="A2791"/>
    </row>
    <row r="2792" spans="1:1" x14ac:dyDescent="0.3">
      <c r="A2792"/>
    </row>
    <row r="2793" spans="1:1" x14ac:dyDescent="0.3">
      <c r="A2793"/>
    </row>
    <row r="2794" spans="1:1" x14ac:dyDescent="0.3">
      <c r="A2794"/>
    </row>
    <row r="2795" spans="1:1" x14ac:dyDescent="0.3">
      <c r="A2795"/>
    </row>
    <row r="2796" spans="1:1" x14ac:dyDescent="0.3">
      <c r="A2796"/>
    </row>
    <row r="2797" spans="1:1" x14ac:dyDescent="0.3">
      <c r="A2797"/>
    </row>
    <row r="2798" spans="1:1" x14ac:dyDescent="0.3">
      <c r="A2798"/>
    </row>
    <row r="2799" spans="1:1" x14ac:dyDescent="0.3">
      <c r="A2799"/>
    </row>
    <row r="2800" spans="1:1" x14ac:dyDescent="0.3">
      <c r="A2800"/>
    </row>
    <row r="2801" spans="1:1" x14ac:dyDescent="0.3">
      <c r="A2801"/>
    </row>
    <row r="2802" spans="1:1" x14ac:dyDescent="0.3">
      <c r="A2802"/>
    </row>
    <row r="2803" spans="1:1" x14ac:dyDescent="0.3">
      <c r="A2803"/>
    </row>
    <row r="2804" spans="1:1" x14ac:dyDescent="0.3">
      <c r="A2804"/>
    </row>
    <row r="2805" spans="1:1" x14ac:dyDescent="0.3">
      <c r="A2805"/>
    </row>
    <row r="2806" spans="1:1" x14ac:dyDescent="0.3">
      <c r="A2806"/>
    </row>
    <row r="2807" spans="1:1" x14ac:dyDescent="0.3">
      <c r="A2807"/>
    </row>
    <row r="2808" spans="1:1" x14ac:dyDescent="0.3">
      <c r="A2808"/>
    </row>
    <row r="2809" spans="1:1" x14ac:dyDescent="0.3">
      <c r="A2809"/>
    </row>
    <row r="2810" spans="1:1" x14ac:dyDescent="0.3">
      <c r="A2810"/>
    </row>
    <row r="2811" spans="1:1" x14ac:dyDescent="0.3">
      <c r="A2811"/>
    </row>
    <row r="2812" spans="1:1" x14ac:dyDescent="0.3">
      <c r="A2812"/>
    </row>
    <row r="2813" spans="1:1" x14ac:dyDescent="0.3">
      <c r="A2813"/>
    </row>
    <row r="2814" spans="1:1" x14ac:dyDescent="0.3">
      <c r="A2814"/>
    </row>
    <row r="2815" spans="1:1" x14ac:dyDescent="0.3">
      <c r="A2815"/>
    </row>
    <row r="2816" spans="1:1" x14ac:dyDescent="0.3">
      <c r="A2816"/>
    </row>
    <row r="2817" spans="1:1" x14ac:dyDescent="0.3">
      <c r="A2817"/>
    </row>
    <row r="2818" spans="1:1" x14ac:dyDescent="0.3">
      <c r="A2818"/>
    </row>
    <row r="2819" spans="1:1" x14ac:dyDescent="0.3">
      <c r="A2819"/>
    </row>
    <row r="2820" spans="1:1" x14ac:dyDescent="0.3">
      <c r="A2820"/>
    </row>
    <row r="2821" spans="1:1" x14ac:dyDescent="0.3">
      <c r="A2821"/>
    </row>
    <row r="2822" spans="1:1" x14ac:dyDescent="0.3">
      <c r="A2822"/>
    </row>
    <row r="2823" spans="1:1" x14ac:dyDescent="0.3">
      <c r="A2823"/>
    </row>
    <row r="2824" spans="1:1" x14ac:dyDescent="0.3">
      <c r="A2824"/>
    </row>
    <row r="2825" spans="1:1" x14ac:dyDescent="0.3">
      <c r="A2825"/>
    </row>
    <row r="2826" spans="1:1" x14ac:dyDescent="0.3">
      <c r="A2826"/>
    </row>
    <row r="2827" spans="1:1" x14ac:dyDescent="0.3">
      <c r="A2827"/>
    </row>
    <row r="2828" spans="1:1" x14ac:dyDescent="0.3">
      <c r="A2828"/>
    </row>
    <row r="2829" spans="1:1" x14ac:dyDescent="0.3">
      <c r="A2829"/>
    </row>
    <row r="2830" spans="1:1" x14ac:dyDescent="0.3">
      <c r="A2830"/>
    </row>
    <row r="2831" spans="1:1" x14ac:dyDescent="0.3">
      <c r="A2831"/>
    </row>
    <row r="2832" spans="1:1" x14ac:dyDescent="0.3">
      <c r="A2832"/>
    </row>
    <row r="2833" spans="1:1" x14ac:dyDescent="0.3">
      <c r="A2833"/>
    </row>
    <row r="2834" spans="1:1" x14ac:dyDescent="0.3">
      <c r="A2834"/>
    </row>
    <row r="2835" spans="1:1" x14ac:dyDescent="0.3">
      <c r="A2835"/>
    </row>
    <row r="2836" spans="1:1" x14ac:dyDescent="0.3">
      <c r="A2836"/>
    </row>
    <row r="2837" spans="1:1" x14ac:dyDescent="0.3">
      <c r="A2837"/>
    </row>
    <row r="2838" spans="1:1" x14ac:dyDescent="0.3">
      <c r="A2838"/>
    </row>
    <row r="2839" spans="1:1" x14ac:dyDescent="0.3">
      <c r="A2839"/>
    </row>
    <row r="2840" spans="1:1" x14ac:dyDescent="0.3">
      <c r="A2840"/>
    </row>
    <row r="2841" spans="1:1" x14ac:dyDescent="0.3">
      <c r="A2841"/>
    </row>
    <row r="2842" spans="1:1" x14ac:dyDescent="0.3">
      <c r="A2842"/>
    </row>
    <row r="2843" spans="1:1" x14ac:dyDescent="0.3">
      <c r="A2843"/>
    </row>
    <row r="2844" spans="1:1" x14ac:dyDescent="0.3">
      <c r="A2844"/>
    </row>
    <row r="2845" spans="1:1" x14ac:dyDescent="0.3">
      <c r="A2845"/>
    </row>
    <row r="2846" spans="1:1" x14ac:dyDescent="0.3">
      <c r="A2846"/>
    </row>
    <row r="2847" spans="1:1" x14ac:dyDescent="0.3">
      <c r="A2847"/>
    </row>
    <row r="2848" spans="1:1" x14ac:dyDescent="0.3">
      <c r="A2848"/>
    </row>
    <row r="2849" spans="1:1" x14ac:dyDescent="0.3">
      <c r="A2849"/>
    </row>
    <row r="2850" spans="1:1" x14ac:dyDescent="0.3">
      <c r="A2850"/>
    </row>
    <row r="2851" spans="1:1" x14ac:dyDescent="0.3">
      <c r="A2851"/>
    </row>
    <row r="2852" spans="1:1" x14ac:dyDescent="0.3">
      <c r="A2852"/>
    </row>
    <row r="2853" spans="1:1" x14ac:dyDescent="0.3">
      <c r="A2853"/>
    </row>
    <row r="2854" spans="1:1" x14ac:dyDescent="0.3">
      <c r="A2854"/>
    </row>
    <row r="2855" spans="1:1" x14ac:dyDescent="0.3">
      <c r="A2855"/>
    </row>
    <row r="2856" spans="1:1" x14ac:dyDescent="0.3">
      <c r="A2856"/>
    </row>
    <row r="2857" spans="1:1" x14ac:dyDescent="0.3">
      <c r="A2857"/>
    </row>
    <row r="2858" spans="1:1" x14ac:dyDescent="0.3">
      <c r="A2858"/>
    </row>
    <row r="2859" spans="1:1" x14ac:dyDescent="0.3">
      <c r="A2859"/>
    </row>
    <row r="2860" spans="1:1" x14ac:dyDescent="0.3">
      <c r="A2860"/>
    </row>
    <row r="2861" spans="1:1" x14ac:dyDescent="0.3">
      <c r="A2861"/>
    </row>
    <row r="2862" spans="1:1" x14ac:dyDescent="0.3">
      <c r="A2862"/>
    </row>
    <row r="2863" spans="1:1" x14ac:dyDescent="0.3">
      <c r="A2863"/>
    </row>
    <row r="2864" spans="1:1" x14ac:dyDescent="0.3">
      <c r="A2864"/>
    </row>
    <row r="2865" spans="1:1" x14ac:dyDescent="0.3">
      <c r="A2865"/>
    </row>
    <row r="2866" spans="1:1" x14ac:dyDescent="0.3">
      <c r="A2866"/>
    </row>
    <row r="2867" spans="1:1" x14ac:dyDescent="0.3">
      <c r="A2867"/>
    </row>
    <row r="2868" spans="1:1" x14ac:dyDescent="0.3">
      <c r="A2868"/>
    </row>
    <row r="2869" spans="1:1" x14ac:dyDescent="0.3">
      <c r="A2869"/>
    </row>
    <row r="2870" spans="1:1" x14ac:dyDescent="0.3">
      <c r="A2870"/>
    </row>
    <row r="2871" spans="1:1" x14ac:dyDescent="0.3">
      <c r="A2871"/>
    </row>
    <row r="2872" spans="1:1" x14ac:dyDescent="0.3">
      <c r="A2872"/>
    </row>
    <row r="2873" spans="1:1" x14ac:dyDescent="0.3">
      <c r="A2873"/>
    </row>
    <row r="2874" spans="1:1" x14ac:dyDescent="0.3">
      <c r="A2874"/>
    </row>
    <row r="2875" spans="1:1" x14ac:dyDescent="0.3">
      <c r="A2875"/>
    </row>
    <row r="2876" spans="1:1" x14ac:dyDescent="0.3">
      <c r="A2876"/>
    </row>
    <row r="2877" spans="1:1" x14ac:dyDescent="0.3">
      <c r="A2877"/>
    </row>
    <row r="2878" spans="1:1" x14ac:dyDescent="0.3">
      <c r="A2878"/>
    </row>
    <row r="2879" spans="1:1" x14ac:dyDescent="0.3">
      <c r="A2879"/>
    </row>
    <row r="2880" spans="1:1" x14ac:dyDescent="0.3">
      <c r="A2880"/>
    </row>
    <row r="2881" spans="1:1" x14ac:dyDescent="0.3">
      <c r="A2881"/>
    </row>
    <row r="2882" spans="1:1" x14ac:dyDescent="0.3">
      <c r="A2882"/>
    </row>
    <row r="2883" spans="1:1" x14ac:dyDescent="0.3">
      <c r="A2883"/>
    </row>
    <row r="2884" spans="1:1" x14ac:dyDescent="0.3">
      <c r="A2884"/>
    </row>
    <row r="2885" spans="1:1" x14ac:dyDescent="0.3">
      <c r="A2885"/>
    </row>
    <row r="2886" spans="1:1" x14ac:dyDescent="0.3">
      <c r="A2886"/>
    </row>
    <row r="2887" spans="1:1" x14ac:dyDescent="0.3">
      <c r="A2887"/>
    </row>
    <row r="2888" spans="1:1" x14ac:dyDescent="0.3">
      <c r="A2888"/>
    </row>
    <row r="2889" spans="1:1" x14ac:dyDescent="0.3">
      <c r="A2889"/>
    </row>
    <row r="2890" spans="1:1" x14ac:dyDescent="0.3">
      <c r="A2890"/>
    </row>
    <row r="2891" spans="1:1" x14ac:dyDescent="0.3">
      <c r="A2891"/>
    </row>
    <row r="2892" spans="1:1" x14ac:dyDescent="0.3">
      <c r="A2892"/>
    </row>
    <row r="2893" spans="1:1" x14ac:dyDescent="0.3">
      <c r="A2893"/>
    </row>
    <row r="2894" spans="1:1" x14ac:dyDescent="0.3">
      <c r="A2894"/>
    </row>
    <row r="2895" spans="1:1" x14ac:dyDescent="0.3">
      <c r="A2895"/>
    </row>
    <row r="2896" spans="1:1" x14ac:dyDescent="0.3">
      <c r="A2896"/>
    </row>
    <row r="2897" spans="1:1" x14ac:dyDescent="0.3">
      <c r="A2897"/>
    </row>
    <row r="2898" spans="1:1" x14ac:dyDescent="0.3">
      <c r="A2898"/>
    </row>
    <row r="2899" spans="1:1" x14ac:dyDescent="0.3">
      <c r="A2899"/>
    </row>
    <row r="2900" spans="1:1" x14ac:dyDescent="0.3">
      <c r="A2900"/>
    </row>
    <row r="2901" spans="1:1" x14ac:dyDescent="0.3">
      <c r="A2901"/>
    </row>
    <row r="2902" spans="1:1" x14ac:dyDescent="0.3">
      <c r="A2902"/>
    </row>
    <row r="2903" spans="1:1" x14ac:dyDescent="0.3">
      <c r="A2903"/>
    </row>
    <row r="2904" spans="1:1" x14ac:dyDescent="0.3">
      <c r="A2904"/>
    </row>
    <row r="2905" spans="1:1" x14ac:dyDescent="0.3">
      <c r="A2905"/>
    </row>
    <row r="2906" spans="1:1" x14ac:dyDescent="0.3">
      <c r="A2906"/>
    </row>
    <row r="2907" spans="1:1" x14ac:dyDescent="0.3">
      <c r="A2907"/>
    </row>
    <row r="2908" spans="1:1" x14ac:dyDescent="0.3">
      <c r="A2908"/>
    </row>
    <row r="2909" spans="1:1" x14ac:dyDescent="0.3">
      <c r="A2909"/>
    </row>
    <row r="2910" spans="1:1" x14ac:dyDescent="0.3">
      <c r="A2910"/>
    </row>
    <row r="2911" spans="1:1" x14ac:dyDescent="0.3">
      <c r="A2911"/>
    </row>
    <row r="2912" spans="1:1" x14ac:dyDescent="0.3">
      <c r="A2912"/>
    </row>
    <row r="2913" spans="1:1" x14ac:dyDescent="0.3">
      <c r="A2913"/>
    </row>
    <row r="2914" spans="1:1" x14ac:dyDescent="0.3">
      <c r="A2914"/>
    </row>
    <row r="2915" spans="1:1" x14ac:dyDescent="0.3">
      <c r="A2915"/>
    </row>
    <row r="2916" spans="1:1" x14ac:dyDescent="0.3">
      <c r="A2916"/>
    </row>
    <row r="2917" spans="1:1" x14ac:dyDescent="0.3">
      <c r="A2917"/>
    </row>
    <row r="2918" spans="1:1" x14ac:dyDescent="0.3">
      <c r="A2918"/>
    </row>
    <row r="2919" spans="1:1" x14ac:dyDescent="0.3">
      <c r="A2919"/>
    </row>
    <row r="2920" spans="1:1" x14ac:dyDescent="0.3">
      <c r="A2920"/>
    </row>
    <row r="2921" spans="1:1" x14ac:dyDescent="0.3">
      <c r="A2921"/>
    </row>
    <row r="2922" spans="1:1" x14ac:dyDescent="0.3">
      <c r="A2922"/>
    </row>
    <row r="2923" spans="1:1" x14ac:dyDescent="0.3">
      <c r="A2923"/>
    </row>
    <row r="2924" spans="1:1" x14ac:dyDescent="0.3">
      <c r="A2924"/>
    </row>
    <row r="2925" spans="1:1" x14ac:dyDescent="0.3">
      <c r="A2925"/>
    </row>
    <row r="2926" spans="1:1" x14ac:dyDescent="0.3">
      <c r="A2926"/>
    </row>
    <row r="2927" spans="1:1" x14ac:dyDescent="0.3">
      <c r="A2927"/>
    </row>
    <row r="2928" spans="1:1" x14ac:dyDescent="0.3">
      <c r="A2928"/>
    </row>
    <row r="2929" spans="1:1" x14ac:dyDescent="0.3">
      <c r="A2929"/>
    </row>
    <row r="2930" spans="1:1" x14ac:dyDescent="0.3">
      <c r="A2930"/>
    </row>
    <row r="2931" spans="1:1" x14ac:dyDescent="0.3">
      <c r="A2931"/>
    </row>
    <row r="2932" spans="1:1" x14ac:dyDescent="0.3">
      <c r="A2932"/>
    </row>
    <row r="2933" spans="1:1" x14ac:dyDescent="0.3">
      <c r="A2933"/>
    </row>
    <row r="2934" spans="1:1" x14ac:dyDescent="0.3">
      <c r="A2934"/>
    </row>
    <row r="2935" spans="1:1" x14ac:dyDescent="0.3">
      <c r="A2935"/>
    </row>
    <row r="2936" spans="1:1" x14ac:dyDescent="0.3">
      <c r="A2936"/>
    </row>
    <row r="2937" spans="1:1" x14ac:dyDescent="0.3">
      <c r="A2937"/>
    </row>
    <row r="2938" spans="1:1" x14ac:dyDescent="0.3">
      <c r="A2938"/>
    </row>
    <row r="2939" spans="1:1" x14ac:dyDescent="0.3">
      <c r="A2939"/>
    </row>
    <row r="2940" spans="1:1" x14ac:dyDescent="0.3">
      <c r="A2940"/>
    </row>
    <row r="2941" spans="1:1" x14ac:dyDescent="0.3">
      <c r="A2941"/>
    </row>
    <row r="2942" spans="1:1" x14ac:dyDescent="0.3">
      <c r="A2942"/>
    </row>
    <row r="2943" spans="1:1" x14ac:dyDescent="0.3">
      <c r="A2943"/>
    </row>
    <row r="2944" spans="1:1" x14ac:dyDescent="0.3">
      <c r="A2944"/>
    </row>
    <row r="2945" spans="1:1" x14ac:dyDescent="0.3">
      <c r="A2945"/>
    </row>
    <row r="2946" spans="1:1" x14ac:dyDescent="0.3">
      <c r="A2946"/>
    </row>
    <row r="2947" spans="1:1" x14ac:dyDescent="0.3">
      <c r="A2947"/>
    </row>
    <row r="2948" spans="1:1" x14ac:dyDescent="0.3">
      <c r="A2948"/>
    </row>
    <row r="2949" spans="1:1" x14ac:dyDescent="0.3">
      <c r="A2949"/>
    </row>
    <row r="2950" spans="1:1" x14ac:dyDescent="0.3">
      <c r="A2950"/>
    </row>
    <row r="2951" spans="1:1" x14ac:dyDescent="0.3">
      <c r="A2951"/>
    </row>
    <row r="2952" spans="1:1" x14ac:dyDescent="0.3">
      <c r="A2952"/>
    </row>
    <row r="2953" spans="1:1" x14ac:dyDescent="0.3">
      <c r="A2953"/>
    </row>
    <row r="2954" spans="1:1" x14ac:dyDescent="0.3">
      <c r="A2954"/>
    </row>
    <row r="2955" spans="1:1" x14ac:dyDescent="0.3">
      <c r="A2955"/>
    </row>
    <row r="2956" spans="1:1" x14ac:dyDescent="0.3">
      <c r="A2956"/>
    </row>
    <row r="2957" spans="1:1" x14ac:dyDescent="0.3">
      <c r="A2957"/>
    </row>
    <row r="2958" spans="1:1" x14ac:dyDescent="0.3">
      <c r="A2958"/>
    </row>
    <row r="2959" spans="1:1" x14ac:dyDescent="0.3">
      <c r="A2959"/>
    </row>
    <row r="2960" spans="1:1" x14ac:dyDescent="0.3">
      <c r="A2960"/>
    </row>
    <row r="2961" spans="1:1" x14ac:dyDescent="0.3">
      <c r="A2961"/>
    </row>
    <row r="2962" spans="1:1" x14ac:dyDescent="0.3">
      <c r="A2962"/>
    </row>
    <row r="2963" spans="1:1" x14ac:dyDescent="0.3">
      <c r="A2963"/>
    </row>
    <row r="2964" spans="1:1" x14ac:dyDescent="0.3">
      <c r="A2964"/>
    </row>
    <row r="2965" spans="1:1" x14ac:dyDescent="0.3">
      <c r="A2965"/>
    </row>
    <row r="2966" spans="1:1" x14ac:dyDescent="0.3">
      <c r="A2966"/>
    </row>
    <row r="2967" spans="1:1" x14ac:dyDescent="0.3">
      <c r="A2967"/>
    </row>
    <row r="2968" spans="1:1" x14ac:dyDescent="0.3">
      <c r="A2968"/>
    </row>
    <row r="2969" spans="1:1" x14ac:dyDescent="0.3">
      <c r="A2969"/>
    </row>
    <row r="2970" spans="1:1" x14ac:dyDescent="0.3">
      <c r="A2970"/>
    </row>
    <row r="2971" spans="1:1" x14ac:dyDescent="0.3">
      <c r="A2971"/>
    </row>
    <row r="2972" spans="1:1" x14ac:dyDescent="0.3">
      <c r="A2972"/>
    </row>
    <row r="2973" spans="1:1" x14ac:dyDescent="0.3">
      <c r="A2973"/>
    </row>
    <row r="2974" spans="1:1" x14ac:dyDescent="0.3">
      <c r="A2974"/>
    </row>
    <row r="2975" spans="1:1" x14ac:dyDescent="0.3">
      <c r="A2975"/>
    </row>
    <row r="2976" spans="1:1" x14ac:dyDescent="0.3">
      <c r="A2976"/>
    </row>
    <row r="2977" spans="1:1" x14ac:dyDescent="0.3">
      <c r="A2977"/>
    </row>
    <row r="2978" spans="1:1" x14ac:dyDescent="0.3">
      <c r="A2978"/>
    </row>
    <row r="2979" spans="1:1" x14ac:dyDescent="0.3">
      <c r="A2979"/>
    </row>
    <row r="2980" spans="1:1" x14ac:dyDescent="0.3">
      <c r="A2980"/>
    </row>
    <row r="2981" spans="1:1" x14ac:dyDescent="0.3">
      <c r="A2981"/>
    </row>
    <row r="2982" spans="1:1" x14ac:dyDescent="0.3">
      <c r="A2982"/>
    </row>
    <row r="2983" spans="1:1" x14ac:dyDescent="0.3">
      <c r="A2983"/>
    </row>
    <row r="2984" spans="1:1" x14ac:dyDescent="0.3">
      <c r="A2984"/>
    </row>
    <row r="2985" spans="1:1" x14ac:dyDescent="0.3">
      <c r="A2985"/>
    </row>
    <row r="2986" spans="1:1" x14ac:dyDescent="0.3">
      <c r="A2986"/>
    </row>
    <row r="2987" spans="1:1" x14ac:dyDescent="0.3">
      <c r="A2987"/>
    </row>
    <row r="2988" spans="1:1" x14ac:dyDescent="0.3">
      <c r="A2988"/>
    </row>
    <row r="2989" spans="1:1" x14ac:dyDescent="0.3">
      <c r="A2989"/>
    </row>
    <row r="2990" spans="1:1" x14ac:dyDescent="0.3">
      <c r="A2990"/>
    </row>
    <row r="2991" spans="1:1" x14ac:dyDescent="0.3">
      <c r="A2991"/>
    </row>
    <row r="2992" spans="1:1" x14ac:dyDescent="0.3">
      <c r="A2992"/>
    </row>
    <row r="2993" spans="1:1" x14ac:dyDescent="0.3">
      <c r="A2993"/>
    </row>
    <row r="2994" spans="1:1" x14ac:dyDescent="0.3">
      <c r="A2994"/>
    </row>
    <row r="2995" spans="1:1" x14ac:dyDescent="0.3">
      <c r="A2995"/>
    </row>
    <row r="2996" spans="1:1" x14ac:dyDescent="0.3">
      <c r="A2996"/>
    </row>
    <row r="2997" spans="1:1" x14ac:dyDescent="0.3">
      <c r="A2997"/>
    </row>
    <row r="2998" spans="1:1" x14ac:dyDescent="0.3">
      <c r="A2998"/>
    </row>
    <row r="2999" spans="1:1" x14ac:dyDescent="0.3">
      <c r="A2999"/>
    </row>
    <row r="3000" spans="1:1" x14ac:dyDescent="0.3">
      <c r="A3000"/>
    </row>
    <row r="3001" spans="1:1" x14ac:dyDescent="0.3">
      <c r="A3001"/>
    </row>
    <row r="3002" spans="1:1" x14ac:dyDescent="0.3">
      <c r="A3002"/>
    </row>
    <row r="3003" spans="1:1" x14ac:dyDescent="0.3">
      <c r="A3003"/>
    </row>
    <row r="3004" spans="1:1" x14ac:dyDescent="0.3">
      <c r="A3004"/>
    </row>
    <row r="3005" spans="1:1" x14ac:dyDescent="0.3">
      <c r="A3005"/>
    </row>
    <row r="3006" spans="1:1" x14ac:dyDescent="0.3">
      <c r="A3006"/>
    </row>
    <row r="3007" spans="1:1" x14ac:dyDescent="0.3">
      <c r="A3007"/>
    </row>
    <row r="3008" spans="1:1" x14ac:dyDescent="0.3">
      <c r="A3008"/>
    </row>
    <row r="3009" spans="1:1" x14ac:dyDescent="0.3">
      <c r="A3009"/>
    </row>
    <row r="3010" spans="1:1" x14ac:dyDescent="0.3">
      <c r="A3010"/>
    </row>
    <row r="3011" spans="1:1" x14ac:dyDescent="0.3">
      <c r="A3011"/>
    </row>
    <row r="3012" spans="1:1" x14ac:dyDescent="0.3">
      <c r="A3012"/>
    </row>
    <row r="3013" spans="1:1" x14ac:dyDescent="0.3">
      <c r="A3013"/>
    </row>
    <row r="3014" spans="1:1" x14ac:dyDescent="0.3">
      <c r="A3014"/>
    </row>
    <row r="3015" spans="1:1" x14ac:dyDescent="0.3">
      <c r="A3015"/>
    </row>
    <row r="3016" spans="1:1" x14ac:dyDescent="0.3">
      <c r="A3016"/>
    </row>
    <row r="3017" spans="1:1" x14ac:dyDescent="0.3">
      <c r="A3017"/>
    </row>
    <row r="3018" spans="1:1" x14ac:dyDescent="0.3">
      <c r="A3018"/>
    </row>
    <row r="3019" spans="1:1" x14ac:dyDescent="0.3">
      <c r="A3019"/>
    </row>
    <row r="3020" spans="1:1" x14ac:dyDescent="0.3">
      <c r="A3020"/>
    </row>
    <row r="3021" spans="1:1" x14ac:dyDescent="0.3">
      <c r="A3021"/>
    </row>
    <row r="3022" spans="1:1" x14ac:dyDescent="0.3">
      <c r="A3022"/>
    </row>
    <row r="3023" spans="1:1" x14ac:dyDescent="0.3">
      <c r="A3023"/>
    </row>
    <row r="3024" spans="1:1" x14ac:dyDescent="0.3">
      <c r="A3024"/>
    </row>
    <row r="3025" spans="1:1" x14ac:dyDescent="0.3">
      <c r="A3025"/>
    </row>
    <row r="3026" spans="1:1" x14ac:dyDescent="0.3">
      <c r="A3026"/>
    </row>
    <row r="3027" spans="1:1" x14ac:dyDescent="0.3">
      <c r="A3027"/>
    </row>
    <row r="3028" spans="1:1" x14ac:dyDescent="0.3">
      <c r="A3028"/>
    </row>
    <row r="3029" spans="1:1" x14ac:dyDescent="0.3">
      <c r="A3029"/>
    </row>
    <row r="3030" spans="1:1" x14ac:dyDescent="0.3">
      <c r="A3030"/>
    </row>
    <row r="3031" spans="1:1" x14ac:dyDescent="0.3">
      <c r="A3031"/>
    </row>
    <row r="3032" spans="1:1" x14ac:dyDescent="0.3">
      <c r="A3032"/>
    </row>
    <row r="3033" spans="1:1" x14ac:dyDescent="0.3">
      <c r="A3033"/>
    </row>
    <row r="3034" spans="1:1" x14ac:dyDescent="0.3">
      <c r="A3034"/>
    </row>
    <row r="3035" spans="1:1" x14ac:dyDescent="0.3">
      <c r="A3035"/>
    </row>
    <row r="3036" spans="1:1" x14ac:dyDescent="0.3">
      <c r="A3036"/>
    </row>
    <row r="3037" spans="1:1" x14ac:dyDescent="0.3">
      <c r="A3037"/>
    </row>
    <row r="3038" spans="1:1" x14ac:dyDescent="0.3">
      <c r="A3038"/>
    </row>
    <row r="3039" spans="1:1" x14ac:dyDescent="0.3">
      <c r="A3039"/>
    </row>
    <row r="3040" spans="1:1" x14ac:dyDescent="0.3">
      <c r="A3040"/>
    </row>
    <row r="3041" spans="1:1" x14ac:dyDescent="0.3">
      <c r="A3041"/>
    </row>
    <row r="3042" spans="1:1" x14ac:dyDescent="0.3">
      <c r="A3042"/>
    </row>
    <row r="3043" spans="1:1" x14ac:dyDescent="0.3">
      <c r="A3043"/>
    </row>
    <row r="3044" spans="1:1" x14ac:dyDescent="0.3">
      <c r="A3044"/>
    </row>
    <row r="3045" spans="1:1" x14ac:dyDescent="0.3">
      <c r="A3045"/>
    </row>
    <row r="3046" spans="1:1" x14ac:dyDescent="0.3">
      <c r="A3046"/>
    </row>
    <row r="3047" spans="1:1" x14ac:dyDescent="0.3">
      <c r="A3047"/>
    </row>
    <row r="3048" spans="1:1" x14ac:dyDescent="0.3">
      <c r="A3048"/>
    </row>
    <row r="3049" spans="1:1" x14ac:dyDescent="0.3">
      <c r="A3049"/>
    </row>
    <row r="3050" spans="1:1" x14ac:dyDescent="0.3">
      <c r="A3050"/>
    </row>
    <row r="3051" spans="1:1" x14ac:dyDescent="0.3">
      <c r="A3051"/>
    </row>
    <row r="3052" spans="1:1" x14ac:dyDescent="0.3">
      <c r="A3052"/>
    </row>
    <row r="3053" spans="1:1" x14ac:dyDescent="0.3">
      <c r="A3053"/>
    </row>
    <row r="3054" spans="1:1" x14ac:dyDescent="0.3">
      <c r="A3054"/>
    </row>
    <row r="3055" spans="1:1" x14ac:dyDescent="0.3">
      <c r="A3055"/>
    </row>
    <row r="3056" spans="1:1" x14ac:dyDescent="0.3">
      <c r="A3056"/>
    </row>
    <row r="3057" spans="1:1" x14ac:dyDescent="0.3">
      <c r="A3057"/>
    </row>
    <row r="3058" spans="1:1" x14ac:dyDescent="0.3">
      <c r="A3058"/>
    </row>
    <row r="3059" spans="1:1" x14ac:dyDescent="0.3">
      <c r="A3059"/>
    </row>
    <row r="3060" spans="1:1" x14ac:dyDescent="0.3">
      <c r="A3060"/>
    </row>
    <row r="3061" spans="1:1" x14ac:dyDescent="0.3">
      <c r="A3061"/>
    </row>
    <row r="3062" spans="1:1" x14ac:dyDescent="0.3">
      <c r="A3062"/>
    </row>
    <row r="3063" spans="1:1" x14ac:dyDescent="0.3">
      <c r="A3063"/>
    </row>
    <row r="3064" spans="1:1" x14ac:dyDescent="0.3">
      <c r="A3064"/>
    </row>
    <row r="3065" spans="1:1" x14ac:dyDescent="0.3">
      <c r="A3065"/>
    </row>
    <row r="3066" spans="1:1" x14ac:dyDescent="0.3">
      <c r="A3066"/>
    </row>
    <row r="3067" spans="1:1" x14ac:dyDescent="0.3">
      <c r="A3067"/>
    </row>
    <row r="3068" spans="1:1" x14ac:dyDescent="0.3">
      <c r="A3068"/>
    </row>
    <row r="3069" spans="1:1" x14ac:dyDescent="0.3">
      <c r="A3069"/>
    </row>
    <row r="3070" spans="1:1" x14ac:dyDescent="0.3">
      <c r="A3070"/>
    </row>
    <row r="3071" spans="1:1" x14ac:dyDescent="0.3">
      <c r="A3071"/>
    </row>
    <row r="3072" spans="1:1" x14ac:dyDescent="0.3">
      <c r="A3072"/>
    </row>
    <row r="3073" spans="1:1" x14ac:dyDescent="0.3">
      <c r="A3073"/>
    </row>
    <row r="3074" spans="1:1" x14ac:dyDescent="0.3">
      <c r="A3074"/>
    </row>
    <row r="3075" spans="1:1" x14ac:dyDescent="0.3">
      <c r="A3075"/>
    </row>
    <row r="3076" spans="1:1" x14ac:dyDescent="0.3">
      <c r="A3076"/>
    </row>
    <row r="3077" spans="1:1" x14ac:dyDescent="0.3">
      <c r="A3077"/>
    </row>
    <row r="3078" spans="1:1" x14ac:dyDescent="0.3">
      <c r="A3078"/>
    </row>
    <row r="3079" spans="1:1" x14ac:dyDescent="0.3">
      <c r="A3079"/>
    </row>
    <row r="3080" spans="1:1" x14ac:dyDescent="0.3">
      <c r="A3080"/>
    </row>
    <row r="3081" spans="1:1" x14ac:dyDescent="0.3">
      <c r="A3081"/>
    </row>
    <row r="3082" spans="1:1" x14ac:dyDescent="0.3">
      <c r="A3082"/>
    </row>
    <row r="3083" spans="1:1" x14ac:dyDescent="0.3">
      <c r="A3083"/>
    </row>
    <row r="3084" spans="1:1" x14ac:dyDescent="0.3">
      <c r="A3084"/>
    </row>
    <row r="3085" spans="1:1" x14ac:dyDescent="0.3">
      <c r="A3085"/>
    </row>
    <row r="3086" spans="1:1" x14ac:dyDescent="0.3">
      <c r="A3086"/>
    </row>
    <row r="3087" spans="1:1" x14ac:dyDescent="0.3">
      <c r="A3087"/>
    </row>
    <row r="3088" spans="1:1" x14ac:dyDescent="0.3">
      <c r="A3088"/>
    </row>
    <row r="3089" spans="1:1" x14ac:dyDescent="0.3">
      <c r="A3089"/>
    </row>
    <row r="3090" spans="1:1" x14ac:dyDescent="0.3">
      <c r="A3090"/>
    </row>
    <row r="3091" spans="1:1" x14ac:dyDescent="0.3">
      <c r="A3091"/>
    </row>
    <row r="3092" spans="1:1" x14ac:dyDescent="0.3">
      <c r="A3092"/>
    </row>
    <row r="3093" spans="1:1" x14ac:dyDescent="0.3">
      <c r="A3093"/>
    </row>
    <row r="3094" spans="1:1" x14ac:dyDescent="0.3">
      <c r="A3094"/>
    </row>
    <row r="3095" spans="1:1" x14ac:dyDescent="0.3">
      <c r="A3095"/>
    </row>
    <row r="3096" spans="1:1" x14ac:dyDescent="0.3">
      <c r="A3096"/>
    </row>
    <row r="3097" spans="1:1" x14ac:dyDescent="0.3">
      <c r="A3097"/>
    </row>
    <row r="3098" spans="1:1" x14ac:dyDescent="0.3">
      <c r="A3098"/>
    </row>
    <row r="3099" spans="1:1" x14ac:dyDescent="0.3">
      <c r="A3099"/>
    </row>
    <row r="3100" spans="1:1" x14ac:dyDescent="0.3">
      <c r="A3100"/>
    </row>
    <row r="3101" spans="1:1" x14ac:dyDescent="0.3">
      <c r="A3101"/>
    </row>
    <row r="3102" spans="1:1" x14ac:dyDescent="0.3">
      <c r="A3102"/>
    </row>
    <row r="3103" spans="1:1" x14ac:dyDescent="0.3">
      <c r="A3103"/>
    </row>
    <row r="3104" spans="1:1" x14ac:dyDescent="0.3">
      <c r="A3104"/>
    </row>
    <row r="3105" spans="1:1" x14ac:dyDescent="0.3">
      <c r="A3105"/>
    </row>
    <row r="3106" spans="1:1" x14ac:dyDescent="0.3">
      <c r="A3106"/>
    </row>
    <row r="3107" spans="1:1" x14ac:dyDescent="0.3">
      <c r="A3107"/>
    </row>
    <row r="3108" spans="1:1" x14ac:dyDescent="0.3">
      <c r="A3108"/>
    </row>
    <row r="3109" spans="1:1" x14ac:dyDescent="0.3">
      <c r="A3109"/>
    </row>
    <row r="3110" spans="1:1" x14ac:dyDescent="0.3">
      <c r="A3110"/>
    </row>
    <row r="3111" spans="1:1" x14ac:dyDescent="0.3">
      <c r="A3111"/>
    </row>
    <row r="3112" spans="1:1" x14ac:dyDescent="0.3">
      <c r="A3112"/>
    </row>
    <row r="3113" spans="1:1" x14ac:dyDescent="0.3">
      <c r="A3113"/>
    </row>
    <row r="3114" spans="1:1" x14ac:dyDescent="0.3">
      <c r="A3114"/>
    </row>
    <row r="3115" spans="1:1" x14ac:dyDescent="0.3">
      <c r="A3115"/>
    </row>
    <row r="3116" spans="1:1" x14ac:dyDescent="0.3">
      <c r="A3116"/>
    </row>
    <row r="3117" spans="1:1" x14ac:dyDescent="0.3">
      <c r="A3117"/>
    </row>
    <row r="3118" spans="1:1" x14ac:dyDescent="0.3">
      <c r="A3118"/>
    </row>
    <row r="3119" spans="1:1" x14ac:dyDescent="0.3">
      <c r="A3119"/>
    </row>
    <row r="3120" spans="1:1" x14ac:dyDescent="0.3">
      <c r="A3120"/>
    </row>
    <row r="3121" spans="1:1" x14ac:dyDescent="0.3">
      <c r="A3121"/>
    </row>
    <row r="3122" spans="1:1" x14ac:dyDescent="0.3">
      <c r="A3122"/>
    </row>
    <row r="3123" spans="1:1" x14ac:dyDescent="0.3">
      <c r="A3123"/>
    </row>
    <row r="3124" spans="1:1" x14ac:dyDescent="0.3">
      <c r="A3124"/>
    </row>
    <row r="3125" spans="1:1" x14ac:dyDescent="0.3">
      <c r="A3125"/>
    </row>
    <row r="3126" spans="1:1" x14ac:dyDescent="0.3">
      <c r="A3126"/>
    </row>
    <row r="3127" spans="1:1" x14ac:dyDescent="0.3">
      <c r="A3127"/>
    </row>
    <row r="3128" spans="1:1" x14ac:dyDescent="0.3">
      <c r="A3128"/>
    </row>
    <row r="3129" spans="1:1" x14ac:dyDescent="0.3">
      <c r="A3129"/>
    </row>
    <row r="3130" spans="1:1" x14ac:dyDescent="0.3">
      <c r="A3130"/>
    </row>
    <row r="3131" spans="1:1" x14ac:dyDescent="0.3">
      <c r="A3131"/>
    </row>
    <row r="3132" spans="1:1" x14ac:dyDescent="0.3">
      <c r="A3132"/>
    </row>
    <row r="3133" spans="1:1" x14ac:dyDescent="0.3">
      <c r="A3133"/>
    </row>
    <row r="3134" spans="1:1" x14ac:dyDescent="0.3">
      <c r="A3134"/>
    </row>
    <row r="3135" spans="1:1" x14ac:dyDescent="0.3">
      <c r="A3135"/>
    </row>
    <row r="3136" spans="1:1" x14ac:dyDescent="0.3">
      <c r="A3136"/>
    </row>
    <row r="3137" spans="1:1" x14ac:dyDescent="0.3">
      <c r="A3137"/>
    </row>
    <row r="3138" spans="1:1" x14ac:dyDescent="0.3">
      <c r="A3138"/>
    </row>
    <row r="3139" spans="1:1" x14ac:dyDescent="0.3">
      <c r="A3139"/>
    </row>
    <row r="3140" spans="1:1" x14ac:dyDescent="0.3">
      <c r="A3140"/>
    </row>
    <row r="3141" spans="1:1" x14ac:dyDescent="0.3">
      <c r="A3141"/>
    </row>
    <row r="3142" spans="1:1" x14ac:dyDescent="0.3">
      <c r="A3142"/>
    </row>
    <row r="3143" spans="1:1" x14ac:dyDescent="0.3">
      <c r="A3143"/>
    </row>
    <row r="3144" spans="1:1" x14ac:dyDescent="0.3">
      <c r="A3144"/>
    </row>
    <row r="3145" spans="1:1" x14ac:dyDescent="0.3">
      <c r="A3145"/>
    </row>
    <row r="3146" spans="1:1" x14ac:dyDescent="0.3">
      <c r="A3146"/>
    </row>
    <row r="3147" spans="1:1" x14ac:dyDescent="0.3">
      <c r="A3147"/>
    </row>
    <row r="3148" spans="1:1" x14ac:dyDescent="0.3">
      <c r="A3148"/>
    </row>
    <row r="3149" spans="1:1" x14ac:dyDescent="0.3">
      <c r="A3149"/>
    </row>
    <row r="3150" spans="1:1" x14ac:dyDescent="0.3">
      <c r="A3150"/>
    </row>
    <row r="3151" spans="1:1" x14ac:dyDescent="0.3">
      <c r="A3151"/>
    </row>
    <row r="3152" spans="1:1" x14ac:dyDescent="0.3">
      <c r="A3152"/>
    </row>
    <row r="3153" spans="1:1" x14ac:dyDescent="0.3">
      <c r="A3153"/>
    </row>
    <row r="3154" spans="1:1" x14ac:dyDescent="0.3">
      <c r="A3154"/>
    </row>
    <row r="3155" spans="1:1" x14ac:dyDescent="0.3">
      <c r="A3155"/>
    </row>
    <row r="3156" spans="1:1" x14ac:dyDescent="0.3">
      <c r="A3156"/>
    </row>
    <row r="3157" spans="1:1" x14ac:dyDescent="0.3">
      <c r="A3157"/>
    </row>
    <row r="3158" spans="1:1" x14ac:dyDescent="0.3">
      <c r="A3158"/>
    </row>
    <row r="3159" spans="1:1" x14ac:dyDescent="0.3">
      <c r="A3159"/>
    </row>
    <row r="3160" spans="1:1" x14ac:dyDescent="0.3">
      <c r="A3160"/>
    </row>
    <row r="3161" spans="1:1" x14ac:dyDescent="0.3">
      <c r="A3161"/>
    </row>
    <row r="3162" spans="1:1" x14ac:dyDescent="0.3">
      <c r="A3162"/>
    </row>
    <row r="3163" spans="1:1" x14ac:dyDescent="0.3">
      <c r="A3163"/>
    </row>
    <row r="3164" spans="1:1" x14ac:dyDescent="0.3">
      <c r="A3164"/>
    </row>
    <row r="3165" spans="1:1" x14ac:dyDescent="0.3">
      <c r="A3165"/>
    </row>
    <row r="3166" spans="1:1" x14ac:dyDescent="0.3">
      <c r="A3166"/>
    </row>
    <row r="3167" spans="1:1" x14ac:dyDescent="0.3">
      <c r="A3167"/>
    </row>
    <row r="3168" spans="1:1" x14ac:dyDescent="0.3">
      <c r="A3168"/>
    </row>
    <row r="3169" spans="1:1" x14ac:dyDescent="0.3">
      <c r="A3169"/>
    </row>
    <row r="3170" spans="1:1" x14ac:dyDescent="0.3">
      <c r="A3170"/>
    </row>
    <row r="3171" spans="1:1" x14ac:dyDescent="0.3">
      <c r="A3171"/>
    </row>
    <row r="3172" spans="1:1" x14ac:dyDescent="0.3">
      <c r="A3172"/>
    </row>
    <row r="3173" spans="1:1" x14ac:dyDescent="0.3">
      <c r="A3173"/>
    </row>
    <row r="3174" spans="1:1" x14ac:dyDescent="0.3">
      <c r="A3174"/>
    </row>
    <row r="3175" spans="1:1" x14ac:dyDescent="0.3">
      <c r="A3175"/>
    </row>
    <row r="3176" spans="1:1" x14ac:dyDescent="0.3">
      <c r="A3176"/>
    </row>
    <row r="3177" spans="1:1" x14ac:dyDescent="0.3">
      <c r="A3177"/>
    </row>
    <row r="3178" spans="1:1" x14ac:dyDescent="0.3">
      <c r="A3178"/>
    </row>
    <row r="3179" spans="1:1" x14ac:dyDescent="0.3">
      <c r="A3179"/>
    </row>
    <row r="3180" spans="1:1" x14ac:dyDescent="0.3">
      <c r="A3180"/>
    </row>
    <row r="3181" spans="1:1" x14ac:dyDescent="0.3">
      <c r="A3181"/>
    </row>
    <row r="3182" spans="1:1" x14ac:dyDescent="0.3">
      <c r="A3182"/>
    </row>
    <row r="3183" spans="1:1" x14ac:dyDescent="0.3">
      <c r="A3183"/>
    </row>
    <row r="3184" spans="1:1" x14ac:dyDescent="0.3">
      <c r="A3184"/>
    </row>
    <row r="3185" spans="1:1" x14ac:dyDescent="0.3">
      <c r="A3185"/>
    </row>
    <row r="3186" spans="1:1" x14ac:dyDescent="0.3">
      <c r="A3186"/>
    </row>
    <row r="3187" spans="1:1" x14ac:dyDescent="0.3">
      <c r="A3187"/>
    </row>
    <row r="3188" spans="1:1" x14ac:dyDescent="0.3">
      <c r="A3188"/>
    </row>
    <row r="3189" spans="1:1" x14ac:dyDescent="0.3">
      <c r="A3189"/>
    </row>
    <row r="3190" spans="1:1" x14ac:dyDescent="0.3">
      <c r="A3190"/>
    </row>
    <row r="3191" spans="1:1" x14ac:dyDescent="0.3">
      <c r="A3191"/>
    </row>
    <row r="3192" spans="1:1" x14ac:dyDescent="0.3">
      <c r="A3192"/>
    </row>
    <row r="3193" spans="1:1" x14ac:dyDescent="0.3">
      <c r="A3193"/>
    </row>
    <row r="3194" spans="1:1" x14ac:dyDescent="0.3">
      <c r="A3194"/>
    </row>
    <row r="3195" spans="1:1" x14ac:dyDescent="0.3">
      <c r="A3195"/>
    </row>
    <row r="3196" spans="1:1" x14ac:dyDescent="0.3">
      <c r="A3196"/>
    </row>
    <row r="3197" spans="1:1" x14ac:dyDescent="0.3">
      <c r="A3197"/>
    </row>
    <row r="3198" spans="1:1" x14ac:dyDescent="0.3">
      <c r="A3198"/>
    </row>
    <row r="3199" spans="1:1" x14ac:dyDescent="0.3">
      <c r="A3199"/>
    </row>
    <row r="3200" spans="1:1" x14ac:dyDescent="0.3">
      <c r="A3200"/>
    </row>
    <row r="3201" spans="1:1" x14ac:dyDescent="0.3">
      <c r="A3201"/>
    </row>
    <row r="3202" spans="1:1" x14ac:dyDescent="0.3">
      <c r="A3202"/>
    </row>
    <row r="3203" spans="1:1" x14ac:dyDescent="0.3">
      <c r="A3203"/>
    </row>
    <row r="3204" spans="1:1" x14ac:dyDescent="0.3">
      <c r="A3204"/>
    </row>
    <row r="3205" spans="1:1" x14ac:dyDescent="0.3">
      <c r="A3205"/>
    </row>
    <row r="3206" spans="1:1" x14ac:dyDescent="0.3">
      <c r="A3206"/>
    </row>
    <row r="3207" spans="1:1" x14ac:dyDescent="0.3">
      <c r="A3207"/>
    </row>
    <row r="3208" spans="1:1" x14ac:dyDescent="0.3">
      <c r="A3208"/>
    </row>
    <row r="3209" spans="1:1" x14ac:dyDescent="0.3">
      <c r="A3209"/>
    </row>
    <row r="3210" spans="1:1" x14ac:dyDescent="0.3">
      <c r="A3210"/>
    </row>
    <row r="3211" spans="1:1" x14ac:dyDescent="0.3">
      <c r="A3211"/>
    </row>
    <row r="3212" spans="1:1" x14ac:dyDescent="0.3">
      <c r="A3212"/>
    </row>
    <row r="3213" spans="1:1" x14ac:dyDescent="0.3">
      <c r="A3213"/>
    </row>
    <row r="3214" spans="1:1" x14ac:dyDescent="0.3">
      <c r="A3214"/>
    </row>
    <row r="3215" spans="1:1" x14ac:dyDescent="0.3">
      <c r="A3215"/>
    </row>
    <row r="3216" spans="1:1" x14ac:dyDescent="0.3">
      <c r="A3216"/>
    </row>
    <row r="3217" spans="1:1" x14ac:dyDescent="0.3">
      <c r="A3217"/>
    </row>
    <row r="3218" spans="1:1" x14ac:dyDescent="0.3">
      <c r="A3218"/>
    </row>
    <row r="3219" spans="1:1" x14ac:dyDescent="0.3">
      <c r="A3219"/>
    </row>
    <row r="3220" spans="1:1" x14ac:dyDescent="0.3">
      <c r="A3220"/>
    </row>
    <row r="3221" spans="1:1" x14ac:dyDescent="0.3">
      <c r="A3221"/>
    </row>
    <row r="3222" spans="1:1" x14ac:dyDescent="0.3">
      <c r="A3222"/>
    </row>
    <row r="3223" spans="1:1" x14ac:dyDescent="0.3">
      <c r="A3223"/>
    </row>
    <row r="3224" spans="1:1" x14ac:dyDescent="0.3">
      <c r="A3224"/>
    </row>
    <row r="3225" spans="1:1" x14ac:dyDescent="0.3">
      <c r="A3225"/>
    </row>
    <row r="3226" spans="1:1" x14ac:dyDescent="0.3">
      <c r="A3226"/>
    </row>
    <row r="3227" spans="1:1" x14ac:dyDescent="0.3">
      <c r="A3227"/>
    </row>
    <row r="3228" spans="1:1" x14ac:dyDescent="0.3">
      <c r="A3228"/>
    </row>
    <row r="3229" spans="1:1" x14ac:dyDescent="0.3">
      <c r="A3229"/>
    </row>
    <row r="3230" spans="1:1" x14ac:dyDescent="0.3">
      <c r="A3230"/>
    </row>
    <row r="3231" spans="1:1" x14ac:dyDescent="0.3">
      <c r="A3231"/>
    </row>
    <row r="3232" spans="1:1" x14ac:dyDescent="0.3">
      <c r="A3232"/>
    </row>
    <row r="3233" spans="1:1" x14ac:dyDescent="0.3">
      <c r="A3233"/>
    </row>
    <row r="3234" spans="1:1" x14ac:dyDescent="0.3">
      <c r="A3234"/>
    </row>
    <row r="3235" spans="1:1" x14ac:dyDescent="0.3">
      <c r="A3235"/>
    </row>
    <row r="3236" spans="1:1" x14ac:dyDescent="0.3">
      <c r="A3236"/>
    </row>
    <row r="3237" spans="1:1" x14ac:dyDescent="0.3">
      <c r="A3237"/>
    </row>
    <row r="3238" spans="1:1" x14ac:dyDescent="0.3">
      <c r="A3238"/>
    </row>
    <row r="3239" spans="1:1" x14ac:dyDescent="0.3">
      <c r="A3239"/>
    </row>
    <row r="3240" spans="1:1" x14ac:dyDescent="0.3">
      <c r="A3240"/>
    </row>
    <row r="3241" spans="1:1" x14ac:dyDescent="0.3">
      <c r="A3241"/>
    </row>
    <row r="3242" spans="1:1" x14ac:dyDescent="0.3">
      <c r="A3242"/>
    </row>
    <row r="3243" spans="1:1" x14ac:dyDescent="0.3">
      <c r="A3243"/>
    </row>
    <row r="3244" spans="1:1" x14ac:dyDescent="0.3">
      <c r="A3244"/>
    </row>
    <row r="3245" spans="1:1" x14ac:dyDescent="0.3">
      <c r="A3245"/>
    </row>
    <row r="3246" spans="1:1" x14ac:dyDescent="0.3">
      <c r="A3246"/>
    </row>
    <row r="3247" spans="1:1" x14ac:dyDescent="0.3">
      <c r="A3247"/>
    </row>
    <row r="3248" spans="1:1" x14ac:dyDescent="0.3">
      <c r="A3248"/>
    </row>
    <row r="3249" spans="1:1" x14ac:dyDescent="0.3">
      <c r="A3249"/>
    </row>
    <row r="3250" spans="1:1" x14ac:dyDescent="0.3">
      <c r="A3250"/>
    </row>
    <row r="3251" spans="1:1" x14ac:dyDescent="0.3">
      <c r="A3251"/>
    </row>
    <row r="3252" spans="1:1" x14ac:dyDescent="0.3">
      <c r="A3252"/>
    </row>
    <row r="3253" spans="1:1" x14ac:dyDescent="0.3">
      <c r="A3253"/>
    </row>
    <row r="3254" spans="1:1" x14ac:dyDescent="0.3">
      <c r="A3254"/>
    </row>
    <row r="3255" spans="1:1" x14ac:dyDescent="0.3">
      <c r="A3255"/>
    </row>
    <row r="3256" spans="1:1" x14ac:dyDescent="0.3">
      <c r="A3256"/>
    </row>
    <row r="3257" spans="1:1" x14ac:dyDescent="0.3">
      <c r="A3257"/>
    </row>
    <row r="3258" spans="1:1" x14ac:dyDescent="0.3">
      <c r="A3258"/>
    </row>
    <row r="3259" spans="1:1" x14ac:dyDescent="0.3">
      <c r="A3259"/>
    </row>
    <row r="3260" spans="1:1" x14ac:dyDescent="0.3">
      <c r="A3260"/>
    </row>
    <row r="3261" spans="1:1" x14ac:dyDescent="0.3">
      <c r="A3261"/>
    </row>
    <row r="3262" spans="1:1" x14ac:dyDescent="0.3">
      <c r="A3262"/>
    </row>
    <row r="3263" spans="1:1" x14ac:dyDescent="0.3">
      <c r="A3263"/>
    </row>
    <row r="3264" spans="1:1" x14ac:dyDescent="0.3">
      <c r="A3264"/>
    </row>
    <row r="3265" spans="1:1" x14ac:dyDescent="0.3">
      <c r="A3265"/>
    </row>
    <row r="3266" spans="1:1" x14ac:dyDescent="0.3">
      <c r="A3266"/>
    </row>
    <row r="3267" spans="1:1" x14ac:dyDescent="0.3">
      <c r="A3267"/>
    </row>
    <row r="3268" spans="1:1" x14ac:dyDescent="0.3">
      <c r="A3268"/>
    </row>
    <row r="3269" spans="1:1" x14ac:dyDescent="0.3">
      <c r="A3269"/>
    </row>
    <row r="3270" spans="1:1" x14ac:dyDescent="0.3">
      <c r="A3270"/>
    </row>
    <row r="3271" spans="1:1" x14ac:dyDescent="0.3">
      <c r="A3271"/>
    </row>
    <row r="3272" spans="1:1" x14ac:dyDescent="0.3">
      <c r="A3272"/>
    </row>
    <row r="3273" spans="1:1" x14ac:dyDescent="0.3">
      <c r="A3273"/>
    </row>
    <row r="3274" spans="1:1" x14ac:dyDescent="0.3">
      <c r="A3274"/>
    </row>
    <row r="3275" spans="1:1" x14ac:dyDescent="0.3">
      <c r="A3275"/>
    </row>
    <row r="3276" spans="1:1" x14ac:dyDescent="0.3">
      <c r="A3276"/>
    </row>
    <row r="3277" spans="1:1" x14ac:dyDescent="0.3">
      <c r="A3277"/>
    </row>
    <row r="3278" spans="1:1" x14ac:dyDescent="0.3">
      <c r="A3278"/>
    </row>
    <row r="3279" spans="1:1" x14ac:dyDescent="0.3">
      <c r="A3279"/>
    </row>
    <row r="3280" spans="1:1" x14ac:dyDescent="0.3">
      <c r="A3280"/>
    </row>
    <row r="3281" spans="1:1" x14ac:dyDescent="0.3">
      <c r="A3281"/>
    </row>
    <row r="3282" spans="1:1" x14ac:dyDescent="0.3">
      <c r="A3282"/>
    </row>
    <row r="3283" spans="1:1" x14ac:dyDescent="0.3">
      <c r="A3283"/>
    </row>
    <row r="3284" spans="1:1" x14ac:dyDescent="0.3">
      <c r="A3284"/>
    </row>
    <row r="3285" spans="1:1" x14ac:dyDescent="0.3">
      <c r="A3285"/>
    </row>
    <row r="3286" spans="1:1" x14ac:dyDescent="0.3">
      <c r="A3286"/>
    </row>
    <row r="3287" spans="1:1" x14ac:dyDescent="0.3">
      <c r="A3287"/>
    </row>
    <row r="3288" spans="1:1" x14ac:dyDescent="0.3">
      <c r="A3288"/>
    </row>
    <row r="3289" spans="1:1" x14ac:dyDescent="0.3">
      <c r="A3289"/>
    </row>
    <row r="3290" spans="1:1" x14ac:dyDescent="0.3">
      <c r="A3290"/>
    </row>
    <row r="3291" spans="1:1" x14ac:dyDescent="0.3">
      <c r="A3291"/>
    </row>
    <row r="3292" spans="1:1" x14ac:dyDescent="0.3">
      <c r="A3292"/>
    </row>
    <row r="3293" spans="1:1" x14ac:dyDescent="0.3">
      <c r="A3293"/>
    </row>
    <row r="3294" spans="1:1" x14ac:dyDescent="0.3">
      <c r="A3294"/>
    </row>
    <row r="3295" spans="1:1" x14ac:dyDescent="0.3">
      <c r="A3295"/>
    </row>
    <row r="3296" spans="1:1" x14ac:dyDescent="0.3">
      <c r="A3296"/>
    </row>
    <row r="3297" spans="1:1" x14ac:dyDescent="0.3">
      <c r="A3297"/>
    </row>
    <row r="3298" spans="1:1" x14ac:dyDescent="0.3">
      <c r="A3298"/>
    </row>
    <row r="3299" spans="1:1" x14ac:dyDescent="0.3">
      <c r="A3299"/>
    </row>
    <row r="3300" spans="1:1" x14ac:dyDescent="0.3">
      <c r="A3300"/>
    </row>
    <row r="3301" spans="1:1" x14ac:dyDescent="0.3">
      <c r="A3301"/>
    </row>
    <row r="3302" spans="1:1" x14ac:dyDescent="0.3">
      <c r="A3302"/>
    </row>
    <row r="3303" spans="1:1" x14ac:dyDescent="0.3">
      <c r="A3303"/>
    </row>
    <row r="3304" spans="1:1" x14ac:dyDescent="0.3">
      <c r="A3304"/>
    </row>
    <row r="3305" spans="1:1" x14ac:dyDescent="0.3">
      <c r="A3305"/>
    </row>
    <row r="3306" spans="1:1" x14ac:dyDescent="0.3">
      <c r="A3306"/>
    </row>
    <row r="3307" spans="1:1" x14ac:dyDescent="0.3">
      <c r="A3307"/>
    </row>
    <row r="3308" spans="1:1" x14ac:dyDescent="0.3">
      <c r="A3308"/>
    </row>
    <row r="3309" spans="1:1" x14ac:dyDescent="0.3">
      <c r="A3309"/>
    </row>
    <row r="3310" spans="1:1" x14ac:dyDescent="0.3">
      <c r="A3310"/>
    </row>
    <row r="3311" spans="1:1" x14ac:dyDescent="0.3">
      <c r="A3311"/>
    </row>
    <row r="3312" spans="1:1" x14ac:dyDescent="0.3">
      <c r="A3312"/>
    </row>
    <row r="3313" spans="1:1" x14ac:dyDescent="0.3">
      <c r="A3313"/>
    </row>
    <row r="3314" spans="1:1" x14ac:dyDescent="0.3">
      <c r="A3314"/>
    </row>
    <row r="3315" spans="1:1" x14ac:dyDescent="0.3">
      <c r="A3315"/>
    </row>
    <row r="3316" spans="1:1" x14ac:dyDescent="0.3">
      <c r="A3316"/>
    </row>
    <row r="3317" spans="1:1" x14ac:dyDescent="0.3">
      <c r="A3317"/>
    </row>
    <row r="3318" spans="1:1" x14ac:dyDescent="0.3">
      <c r="A3318"/>
    </row>
    <row r="3319" spans="1:1" x14ac:dyDescent="0.3">
      <c r="A3319"/>
    </row>
    <row r="3320" spans="1:1" x14ac:dyDescent="0.3">
      <c r="A3320"/>
    </row>
    <row r="3321" spans="1:1" x14ac:dyDescent="0.3">
      <c r="A3321"/>
    </row>
    <row r="3322" spans="1:1" x14ac:dyDescent="0.3">
      <c r="A3322"/>
    </row>
    <row r="3323" spans="1:1" x14ac:dyDescent="0.3">
      <c r="A3323"/>
    </row>
    <row r="3324" spans="1:1" x14ac:dyDescent="0.3">
      <c r="A3324"/>
    </row>
    <row r="3325" spans="1:1" x14ac:dyDescent="0.3">
      <c r="A3325"/>
    </row>
    <row r="3326" spans="1:1" x14ac:dyDescent="0.3">
      <c r="A3326"/>
    </row>
    <row r="3327" spans="1:1" x14ac:dyDescent="0.3">
      <c r="A3327"/>
    </row>
    <row r="3328" spans="1:1" x14ac:dyDescent="0.3">
      <c r="A3328"/>
    </row>
    <row r="3329" spans="1:1" x14ac:dyDescent="0.3">
      <c r="A3329"/>
    </row>
    <row r="3330" spans="1:1" x14ac:dyDescent="0.3">
      <c r="A3330"/>
    </row>
    <row r="3331" spans="1:1" x14ac:dyDescent="0.3">
      <c r="A3331"/>
    </row>
    <row r="3332" spans="1:1" x14ac:dyDescent="0.3">
      <c r="A3332"/>
    </row>
    <row r="3333" spans="1:1" x14ac:dyDescent="0.3">
      <c r="A3333"/>
    </row>
    <row r="3334" spans="1:1" x14ac:dyDescent="0.3">
      <c r="A3334"/>
    </row>
    <row r="3335" spans="1:1" x14ac:dyDescent="0.3">
      <c r="A3335"/>
    </row>
    <row r="3336" spans="1:1" x14ac:dyDescent="0.3">
      <c r="A3336"/>
    </row>
    <row r="3337" spans="1:1" x14ac:dyDescent="0.3">
      <c r="A3337"/>
    </row>
    <row r="3338" spans="1:1" x14ac:dyDescent="0.3">
      <c r="A3338"/>
    </row>
    <row r="3339" spans="1:1" x14ac:dyDescent="0.3">
      <c r="A3339"/>
    </row>
    <row r="3340" spans="1:1" x14ac:dyDescent="0.3">
      <c r="A3340"/>
    </row>
    <row r="3341" spans="1:1" x14ac:dyDescent="0.3">
      <c r="A3341"/>
    </row>
    <row r="3342" spans="1:1" x14ac:dyDescent="0.3">
      <c r="A3342"/>
    </row>
    <row r="3343" spans="1:1" x14ac:dyDescent="0.3">
      <c r="A3343"/>
    </row>
    <row r="3344" spans="1:1" x14ac:dyDescent="0.3">
      <c r="A3344"/>
    </row>
    <row r="3345" spans="1:1" x14ac:dyDescent="0.3">
      <c r="A3345"/>
    </row>
    <row r="3346" spans="1:1" x14ac:dyDescent="0.3">
      <c r="A3346"/>
    </row>
    <row r="3347" spans="1:1" x14ac:dyDescent="0.3">
      <c r="A3347"/>
    </row>
    <row r="3348" spans="1:1" x14ac:dyDescent="0.3">
      <c r="A3348"/>
    </row>
    <row r="3349" spans="1:1" x14ac:dyDescent="0.3">
      <c r="A3349"/>
    </row>
    <row r="3350" spans="1:1" x14ac:dyDescent="0.3">
      <c r="A3350"/>
    </row>
    <row r="3351" spans="1:1" x14ac:dyDescent="0.3">
      <c r="A3351"/>
    </row>
    <row r="3352" spans="1:1" x14ac:dyDescent="0.3">
      <c r="A3352"/>
    </row>
    <row r="3353" spans="1:1" x14ac:dyDescent="0.3">
      <c r="A3353"/>
    </row>
    <row r="3354" spans="1:1" x14ac:dyDescent="0.3">
      <c r="A3354"/>
    </row>
    <row r="3355" spans="1:1" x14ac:dyDescent="0.3">
      <c r="A3355"/>
    </row>
    <row r="3356" spans="1:1" x14ac:dyDescent="0.3">
      <c r="A3356"/>
    </row>
    <row r="3357" spans="1:1" x14ac:dyDescent="0.3">
      <c r="A3357"/>
    </row>
    <row r="3358" spans="1:1" x14ac:dyDescent="0.3">
      <c r="A3358"/>
    </row>
    <row r="3359" spans="1:1" x14ac:dyDescent="0.3">
      <c r="A3359"/>
    </row>
    <row r="3360" spans="1:1" x14ac:dyDescent="0.3">
      <c r="A3360"/>
    </row>
    <row r="3361" spans="1:1" x14ac:dyDescent="0.3">
      <c r="A3361"/>
    </row>
    <row r="3362" spans="1:1" x14ac:dyDescent="0.3">
      <c r="A3362"/>
    </row>
    <row r="3363" spans="1:1" x14ac:dyDescent="0.3">
      <c r="A3363"/>
    </row>
    <row r="3364" spans="1:1" x14ac:dyDescent="0.3">
      <c r="A3364"/>
    </row>
    <row r="3365" spans="1:1" x14ac:dyDescent="0.3">
      <c r="A3365"/>
    </row>
    <row r="3366" spans="1:1" x14ac:dyDescent="0.3">
      <c r="A3366"/>
    </row>
    <row r="3367" spans="1:1" x14ac:dyDescent="0.3">
      <c r="A3367"/>
    </row>
    <row r="3368" spans="1:1" x14ac:dyDescent="0.3">
      <c r="A3368"/>
    </row>
    <row r="3369" spans="1:1" x14ac:dyDescent="0.3">
      <c r="A3369"/>
    </row>
    <row r="3370" spans="1:1" x14ac:dyDescent="0.3">
      <c r="A3370"/>
    </row>
    <row r="3371" spans="1:1" x14ac:dyDescent="0.3">
      <c r="A3371"/>
    </row>
    <row r="3372" spans="1:1" x14ac:dyDescent="0.3">
      <c r="A3372"/>
    </row>
    <row r="3373" spans="1:1" x14ac:dyDescent="0.3">
      <c r="A3373"/>
    </row>
    <row r="3374" spans="1:1" x14ac:dyDescent="0.3">
      <c r="A3374"/>
    </row>
    <row r="3375" spans="1:1" x14ac:dyDescent="0.3">
      <c r="A3375"/>
    </row>
    <row r="3376" spans="1:1" x14ac:dyDescent="0.3">
      <c r="A3376"/>
    </row>
    <row r="3377" spans="1:1" x14ac:dyDescent="0.3">
      <c r="A3377"/>
    </row>
    <row r="3378" spans="1:1" x14ac:dyDescent="0.3">
      <c r="A3378"/>
    </row>
    <row r="3379" spans="1:1" x14ac:dyDescent="0.3">
      <c r="A3379"/>
    </row>
    <row r="3380" spans="1:1" x14ac:dyDescent="0.3">
      <c r="A3380"/>
    </row>
    <row r="3381" spans="1:1" x14ac:dyDescent="0.3">
      <c r="A3381"/>
    </row>
    <row r="3382" spans="1:1" x14ac:dyDescent="0.3">
      <c r="A3382"/>
    </row>
    <row r="3383" spans="1:1" x14ac:dyDescent="0.3">
      <c r="A3383"/>
    </row>
    <row r="3384" spans="1:1" x14ac:dyDescent="0.3">
      <c r="A3384"/>
    </row>
    <row r="3385" spans="1:1" x14ac:dyDescent="0.3">
      <c r="A3385"/>
    </row>
    <row r="3386" spans="1:1" x14ac:dyDescent="0.3">
      <c r="A3386"/>
    </row>
    <row r="3387" spans="1:1" x14ac:dyDescent="0.3">
      <c r="A3387"/>
    </row>
    <row r="3388" spans="1:1" x14ac:dyDescent="0.3">
      <c r="A3388"/>
    </row>
    <row r="3389" spans="1:1" x14ac:dyDescent="0.3">
      <c r="A3389"/>
    </row>
    <row r="3390" spans="1:1" x14ac:dyDescent="0.3">
      <c r="A3390"/>
    </row>
    <row r="3391" spans="1:1" x14ac:dyDescent="0.3">
      <c r="A3391"/>
    </row>
    <row r="3392" spans="1:1" x14ac:dyDescent="0.3">
      <c r="A3392"/>
    </row>
    <row r="3393" spans="1:1" x14ac:dyDescent="0.3">
      <c r="A3393"/>
    </row>
    <row r="3394" spans="1:1" x14ac:dyDescent="0.3">
      <c r="A3394"/>
    </row>
    <row r="3395" spans="1:1" x14ac:dyDescent="0.3">
      <c r="A3395"/>
    </row>
    <row r="3396" spans="1:1" x14ac:dyDescent="0.3">
      <c r="A3396"/>
    </row>
    <row r="3397" spans="1:1" x14ac:dyDescent="0.3">
      <c r="A3397"/>
    </row>
    <row r="3398" spans="1:1" x14ac:dyDescent="0.3">
      <c r="A3398"/>
    </row>
    <row r="3399" spans="1:1" x14ac:dyDescent="0.3">
      <c r="A3399"/>
    </row>
    <row r="3400" spans="1:1" x14ac:dyDescent="0.3">
      <c r="A3400"/>
    </row>
    <row r="3401" spans="1:1" x14ac:dyDescent="0.3">
      <c r="A3401"/>
    </row>
    <row r="3402" spans="1:1" x14ac:dyDescent="0.3">
      <c r="A3402"/>
    </row>
    <row r="3403" spans="1:1" x14ac:dyDescent="0.3">
      <c r="A3403"/>
    </row>
    <row r="3404" spans="1:1" x14ac:dyDescent="0.3">
      <c r="A3404"/>
    </row>
    <row r="3405" spans="1:1" x14ac:dyDescent="0.3">
      <c r="A3405"/>
    </row>
    <row r="3406" spans="1:1" x14ac:dyDescent="0.3">
      <c r="A3406"/>
    </row>
    <row r="3407" spans="1:1" x14ac:dyDescent="0.3">
      <c r="A3407"/>
    </row>
    <row r="3408" spans="1:1" x14ac:dyDescent="0.3">
      <c r="A3408"/>
    </row>
    <row r="3409" spans="1:1" x14ac:dyDescent="0.3">
      <c r="A3409"/>
    </row>
    <row r="3410" spans="1:1" x14ac:dyDescent="0.3">
      <c r="A3410"/>
    </row>
    <row r="3411" spans="1:1" x14ac:dyDescent="0.3">
      <c r="A3411"/>
    </row>
    <row r="3412" spans="1:1" x14ac:dyDescent="0.3">
      <c r="A3412"/>
    </row>
    <row r="3413" spans="1:1" x14ac:dyDescent="0.3">
      <c r="A3413"/>
    </row>
    <row r="3414" spans="1:1" x14ac:dyDescent="0.3">
      <c r="A3414"/>
    </row>
    <row r="3415" spans="1:1" x14ac:dyDescent="0.3">
      <c r="A3415"/>
    </row>
    <row r="3416" spans="1:1" x14ac:dyDescent="0.3">
      <c r="A3416"/>
    </row>
    <row r="3417" spans="1:1" x14ac:dyDescent="0.3">
      <c r="A3417"/>
    </row>
    <row r="3418" spans="1:1" x14ac:dyDescent="0.3">
      <c r="A3418"/>
    </row>
    <row r="3419" spans="1:1" x14ac:dyDescent="0.3">
      <c r="A3419"/>
    </row>
    <row r="3420" spans="1:1" x14ac:dyDescent="0.3">
      <c r="A3420"/>
    </row>
    <row r="3421" spans="1:1" x14ac:dyDescent="0.3">
      <c r="A3421"/>
    </row>
    <row r="3422" spans="1:1" x14ac:dyDescent="0.3">
      <c r="A3422"/>
    </row>
    <row r="3423" spans="1:1" x14ac:dyDescent="0.3">
      <c r="A3423"/>
    </row>
    <row r="3424" spans="1:1" x14ac:dyDescent="0.3">
      <c r="A3424"/>
    </row>
    <row r="3425" spans="1:1" x14ac:dyDescent="0.3">
      <c r="A3425"/>
    </row>
    <row r="3426" spans="1:1" x14ac:dyDescent="0.3">
      <c r="A3426"/>
    </row>
    <row r="3427" spans="1:1" x14ac:dyDescent="0.3">
      <c r="A3427"/>
    </row>
    <row r="3428" spans="1:1" x14ac:dyDescent="0.3">
      <c r="A3428"/>
    </row>
    <row r="3429" spans="1:1" x14ac:dyDescent="0.3">
      <c r="A3429"/>
    </row>
    <row r="3430" spans="1:1" x14ac:dyDescent="0.3">
      <c r="A3430"/>
    </row>
    <row r="3431" spans="1:1" x14ac:dyDescent="0.3">
      <c r="A3431"/>
    </row>
    <row r="3432" spans="1:1" x14ac:dyDescent="0.3">
      <c r="A3432"/>
    </row>
    <row r="3433" spans="1:1" x14ac:dyDescent="0.3">
      <c r="A3433"/>
    </row>
    <row r="3434" spans="1:1" x14ac:dyDescent="0.3">
      <c r="A3434"/>
    </row>
    <row r="3435" spans="1:1" x14ac:dyDescent="0.3">
      <c r="A3435"/>
    </row>
    <row r="3436" spans="1:1" x14ac:dyDescent="0.3">
      <c r="A3436"/>
    </row>
    <row r="3437" spans="1:1" x14ac:dyDescent="0.3">
      <c r="A3437"/>
    </row>
    <row r="3438" spans="1:1" x14ac:dyDescent="0.3">
      <c r="A3438"/>
    </row>
    <row r="3439" spans="1:1" x14ac:dyDescent="0.3">
      <c r="A3439"/>
    </row>
    <row r="3440" spans="1:1" x14ac:dyDescent="0.3">
      <c r="A3440"/>
    </row>
    <row r="3441" spans="1:1" x14ac:dyDescent="0.3">
      <c r="A3441"/>
    </row>
    <row r="3442" spans="1:1" x14ac:dyDescent="0.3">
      <c r="A3442"/>
    </row>
    <row r="3443" spans="1:1" x14ac:dyDescent="0.3">
      <c r="A3443"/>
    </row>
    <row r="3444" spans="1:1" x14ac:dyDescent="0.3">
      <c r="A3444"/>
    </row>
    <row r="3445" spans="1:1" x14ac:dyDescent="0.3">
      <c r="A3445"/>
    </row>
    <row r="3446" spans="1:1" x14ac:dyDescent="0.3">
      <c r="A3446"/>
    </row>
    <row r="3447" spans="1:1" x14ac:dyDescent="0.3">
      <c r="A3447"/>
    </row>
    <row r="3448" spans="1:1" x14ac:dyDescent="0.3">
      <c r="A3448"/>
    </row>
    <row r="3449" spans="1:1" x14ac:dyDescent="0.3">
      <c r="A3449"/>
    </row>
    <row r="3450" spans="1:1" x14ac:dyDescent="0.3">
      <c r="A3450"/>
    </row>
    <row r="3451" spans="1:1" x14ac:dyDescent="0.3">
      <c r="A3451"/>
    </row>
    <row r="3452" spans="1:1" x14ac:dyDescent="0.3">
      <c r="A3452"/>
    </row>
    <row r="3453" spans="1:1" x14ac:dyDescent="0.3">
      <c r="A3453"/>
    </row>
    <row r="3454" spans="1:1" x14ac:dyDescent="0.3">
      <c r="A3454"/>
    </row>
    <row r="3455" spans="1:1" x14ac:dyDescent="0.3">
      <c r="A3455"/>
    </row>
    <row r="3456" spans="1:1" x14ac:dyDescent="0.3">
      <c r="A3456"/>
    </row>
    <row r="3457" spans="1:1" x14ac:dyDescent="0.3">
      <c r="A3457"/>
    </row>
    <row r="3458" spans="1:1" x14ac:dyDescent="0.3">
      <c r="A3458"/>
    </row>
    <row r="3459" spans="1:1" x14ac:dyDescent="0.3">
      <c r="A3459"/>
    </row>
    <row r="3460" spans="1:1" x14ac:dyDescent="0.3">
      <c r="A3460"/>
    </row>
    <row r="3461" spans="1:1" x14ac:dyDescent="0.3">
      <c r="A3461"/>
    </row>
    <row r="3462" spans="1:1" x14ac:dyDescent="0.3">
      <c r="A3462"/>
    </row>
    <row r="3463" spans="1:1" x14ac:dyDescent="0.3">
      <c r="A3463"/>
    </row>
    <row r="3464" spans="1:1" x14ac:dyDescent="0.3">
      <c r="A3464"/>
    </row>
    <row r="3465" spans="1:1" x14ac:dyDescent="0.3">
      <c r="A3465"/>
    </row>
    <row r="3466" spans="1:1" x14ac:dyDescent="0.3">
      <c r="A3466"/>
    </row>
    <row r="3467" spans="1:1" x14ac:dyDescent="0.3">
      <c r="A3467"/>
    </row>
    <row r="3468" spans="1:1" x14ac:dyDescent="0.3">
      <c r="A3468"/>
    </row>
    <row r="3469" spans="1:1" x14ac:dyDescent="0.3">
      <c r="A3469"/>
    </row>
    <row r="3470" spans="1:1" x14ac:dyDescent="0.3">
      <c r="A3470"/>
    </row>
    <row r="3471" spans="1:1" x14ac:dyDescent="0.3">
      <c r="A3471"/>
    </row>
    <row r="3472" spans="1:1" x14ac:dyDescent="0.3">
      <c r="A3472"/>
    </row>
    <row r="3473" spans="1:1" x14ac:dyDescent="0.3">
      <c r="A3473"/>
    </row>
    <row r="3474" spans="1:1" x14ac:dyDescent="0.3">
      <c r="A3474"/>
    </row>
    <row r="3475" spans="1:1" x14ac:dyDescent="0.3">
      <c r="A3475"/>
    </row>
    <row r="3476" spans="1:1" x14ac:dyDescent="0.3">
      <c r="A3476"/>
    </row>
    <row r="3477" spans="1:1" x14ac:dyDescent="0.3">
      <c r="A3477"/>
    </row>
    <row r="3478" spans="1:1" x14ac:dyDescent="0.3">
      <c r="A3478"/>
    </row>
    <row r="3479" spans="1:1" x14ac:dyDescent="0.3">
      <c r="A3479"/>
    </row>
    <row r="3480" spans="1:1" x14ac:dyDescent="0.3">
      <c r="A3480"/>
    </row>
    <row r="3481" spans="1:1" x14ac:dyDescent="0.3">
      <c r="A3481"/>
    </row>
    <row r="3482" spans="1:1" x14ac:dyDescent="0.3">
      <c r="A3482"/>
    </row>
    <row r="3483" spans="1:1" x14ac:dyDescent="0.3">
      <c r="A3483"/>
    </row>
    <row r="3484" spans="1:1" x14ac:dyDescent="0.3">
      <c r="A3484"/>
    </row>
    <row r="3485" spans="1:1" x14ac:dyDescent="0.3">
      <c r="A3485"/>
    </row>
    <row r="3486" spans="1:1" x14ac:dyDescent="0.3">
      <c r="A3486"/>
    </row>
    <row r="3487" spans="1:1" x14ac:dyDescent="0.3">
      <c r="A3487"/>
    </row>
    <row r="3488" spans="1:1" x14ac:dyDescent="0.3">
      <c r="A3488"/>
    </row>
    <row r="3489" spans="1:1" x14ac:dyDescent="0.3">
      <c r="A3489"/>
    </row>
    <row r="3490" spans="1:1" x14ac:dyDescent="0.3">
      <c r="A3490"/>
    </row>
    <row r="3491" spans="1:1" x14ac:dyDescent="0.3">
      <c r="A3491"/>
    </row>
    <row r="3492" spans="1:1" x14ac:dyDescent="0.3">
      <c r="A3492"/>
    </row>
    <row r="3493" spans="1:1" x14ac:dyDescent="0.3">
      <c r="A3493"/>
    </row>
    <row r="3494" spans="1:1" x14ac:dyDescent="0.3">
      <c r="A3494"/>
    </row>
    <row r="3495" spans="1:1" x14ac:dyDescent="0.3">
      <c r="A3495"/>
    </row>
    <row r="3496" spans="1:1" x14ac:dyDescent="0.3">
      <c r="A3496"/>
    </row>
    <row r="3497" spans="1:1" x14ac:dyDescent="0.3">
      <c r="A3497"/>
    </row>
    <row r="3498" spans="1:1" x14ac:dyDescent="0.3">
      <c r="A3498"/>
    </row>
    <row r="3499" spans="1:1" x14ac:dyDescent="0.3">
      <c r="A3499"/>
    </row>
    <row r="3500" spans="1:1" x14ac:dyDescent="0.3">
      <c r="A3500"/>
    </row>
    <row r="3501" spans="1:1" x14ac:dyDescent="0.3">
      <c r="A3501"/>
    </row>
    <row r="3502" spans="1:1" x14ac:dyDescent="0.3">
      <c r="A3502"/>
    </row>
    <row r="3503" spans="1:1" x14ac:dyDescent="0.3">
      <c r="A3503"/>
    </row>
    <row r="3504" spans="1:1" x14ac:dyDescent="0.3">
      <c r="A3504"/>
    </row>
    <row r="3505" spans="1:1" x14ac:dyDescent="0.3">
      <c r="A3505"/>
    </row>
    <row r="3506" spans="1:1" x14ac:dyDescent="0.3">
      <c r="A3506"/>
    </row>
    <row r="3507" spans="1:1" x14ac:dyDescent="0.3">
      <c r="A3507"/>
    </row>
    <row r="3508" spans="1:1" x14ac:dyDescent="0.3">
      <c r="A3508"/>
    </row>
    <row r="3509" spans="1:1" x14ac:dyDescent="0.3">
      <c r="A3509"/>
    </row>
    <row r="3510" spans="1:1" x14ac:dyDescent="0.3">
      <c r="A3510"/>
    </row>
    <row r="3511" spans="1:1" x14ac:dyDescent="0.3">
      <c r="A3511"/>
    </row>
    <row r="3512" spans="1:1" x14ac:dyDescent="0.3">
      <c r="A3512"/>
    </row>
    <row r="3513" spans="1:1" x14ac:dyDescent="0.3">
      <c r="A3513"/>
    </row>
    <row r="3514" spans="1:1" x14ac:dyDescent="0.3">
      <c r="A3514"/>
    </row>
    <row r="3515" spans="1:1" x14ac:dyDescent="0.3">
      <c r="A3515"/>
    </row>
    <row r="3516" spans="1:1" x14ac:dyDescent="0.3">
      <c r="A3516"/>
    </row>
    <row r="3517" spans="1:1" x14ac:dyDescent="0.3">
      <c r="A3517"/>
    </row>
    <row r="3518" spans="1:1" x14ac:dyDescent="0.3">
      <c r="A3518"/>
    </row>
    <row r="3519" spans="1:1" x14ac:dyDescent="0.3">
      <c r="A3519"/>
    </row>
    <row r="3520" spans="1:1" x14ac:dyDescent="0.3">
      <c r="A3520"/>
    </row>
    <row r="3521" spans="1:1" x14ac:dyDescent="0.3">
      <c r="A3521"/>
    </row>
    <row r="3522" spans="1:1" x14ac:dyDescent="0.3">
      <c r="A3522"/>
    </row>
    <row r="3523" spans="1:1" x14ac:dyDescent="0.3">
      <c r="A3523"/>
    </row>
    <row r="3524" spans="1:1" x14ac:dyDescent="0.3">
      <c r="A3524"/>
    </row>
    <row r="3525" spans="1:1" x14ac:dyDescent="0.3">
      <c r="A3525"/>
    </row>
    <row r="3526" spans="1:1" x14ac:dyDescent="0.3">
      <c r="A3526"/>
    </row>
    <row r="3527" spans="1:1" x14ac:dyDescent="0.3">
      <c r="A3527"/>
    </row>
    <row r="3528" spans="1:1" x14ac:dyDescent="0.3">
      <c r="A3528"/>
    </row>
    <row r="3529" spans="1:1" x14ac:dyDescent="0.3">
      <c r="A3529"/>
    </row>
    <row r="3530" spans="1:1" x14ac:dyDescent="0.3">
      <c r="A3530"/>
    </row>
    <row r="3531" spans="1:1" x14ac:dyDescent="0.3">
      <c r="A3531"/>
    </row>
    <row r="3532" spans="1:1" x14ac:dyDescent="0.3">
      <c r="A3532"/>
    </row>
    <row r="3533" spans="1:1" x14ac:dyDescent="0.3">
      <c r="A3533"/>
    </row>
    <row r="3534" spans="1:1" x14ac:dyDescent="0.3">
      <c r="A3534"/>
    </row>
    <row r="3535" spans="1:1" x14ac:dyDescent="0.3">
      <c r="A3535"/>
    </row>
    <row r="3536" spans="1:1" x14ac:dyDescent="0.3">
      <c r="A3536"/>
    </row>
    <row r="3537" spans="1:1" x14ac:dyDescent="0.3">
      <c r="A3537"/>
    </row>
    <row r="3538" spans="1:1" x14ac:dyDescent="0.3">
      <c r="A3538"/>
    </row>
    <row r="3539" spans="1:1" x14ac:dyDescent="0.3">
      <c r="A3539"/>
    </row>
    <row r="3540" spans="1:1" x14ac:dyDescent="0.3">
      <c r="A3540"/>
    </row>
    <row r="3541" spans="1:1" x14ac:dyDescent="0.3">
      <c r="A3541"/>
    </row>
    <row r="3542" spans="1:1" x14ac:dyDescent="0.3">
      <c r="A3542"/>
    </row>
    <row r="3543" spans="1:1" x14ac:dyDescent="0.3">
      <c r="A3543"/>
    </row>
    <row r="3544" spans="1:1" x14ac:dyDescent="0.3">
      <c r="A3544"/>
    </row>
    <row r="3545" spans="1:1" x14ac:dyDescent="0.3">
      <c r="A3545"/>
    </row>
    <row r="3546" spans="1:1" x14ac:dyDescent="0.3">
      <c r="A3546"/>
    </row>
    <row r="3547" spans="1:1" x14ac:dyDescent="0.3">
      <c r="A3547"/>
    </row>
    <row r="3548" spans="1:1" x14ac:dyDescent="0.3">
      <c r="A3548"/>
    </row>
    <row r="3549" spans="1:1" x14ac:dyDescent="0.3">
      <c r="A3549"/>
    </row>
    <row r="3550" spans="1:1" x14ac:dyDescent="0.3">
      <c r="A3550"/>
    </row>
    <row r="3551" spans="1:1" x14ac:dyDescent="0.3">
      <c r="A3551"/>
    </row>
    <row r="3552" spans="1:1" x14ac:dyDescent="0.3">
      <c r="A3552"/>
    </row>
    <row r="3553" spans="1:1" x14ac:dyDescent="0.3">
      <c r="A3553"/>
    </row>
    <row r="3554" spans="1:1" x14ac:dyDescent="0.3">
      <c r="A3554"/>
    </row>
    <row r="3555" spans="1:1" x14ac:dyDescent="0.3">
      <c r="A3555"/>
    </row>
    <row r="3556" spans="1:1" x14ac:dyDescent="0.3">
      <c r="A3556"/>
    </row>
    <row r="3557" spans="1:1" x14ac:dyDescent="0.3">
      <c r="A3557"/>
    </row>
    <row r="3558" spans="1:1" x14ac:dyDescent="0.3">
      <c r="A3558"/>
    </row>
    <row r="3559" spans="1:1" x14ac:dyDescent="0.3">
      <c r="A3559"/>
    </row>
    <row r="3560" spans="1:1" x14ac:dyDescent="0.3">
      <c r="A3560"/>
    </row>
    <row r="3561" spans="1:1" x14ac:dyDescent="0.3">
      <c r="A3561"/>
    </row>
    <row r="3562" spans="1:1" x14ac:dyDescent="0.3">
      <c r="A3562"/>
    </row>
    <row r="3563" spans="1:1" x14ac:dyDescent="0.3">
      <c r="A3563"/>
    </row>
    <row r="3564" spans="1:1" x14ac:dyDescent="0.3">
      <c r="A3564"/>
    </row>
    <row r="3565" spans="1:1" x14ac:dyDescent="0.3">
      <c r="A3565"/>
    </row>
    <row r="3566" spans="1:1" x14ac:dyDescent="0.3">
      <c r="A3566"/>
    </row>
    <row r="3567" spans="1:1" x14ac:dyDescent="0.3">
      <c r="A3567"/>
    </row>
    <row r="3568" spans="1:1" x14ac:dyDescent="0.3">
      <c r="A3568"/>
    </row>
    <row r="3569" spans="1:1" x14ac:dyDescent="0.3">
      <c r="A3569"/>
    </row>
    <row r="3570" spans="1:1" x14ac:dyDescent="0.3">
      <c r="A3570"/>
    </row>
    <row r="3571" spans="1:1" x14ac:dyDescent="0.3">
      <c r="A3571"/>
    </row>
    <row r="3572" spans="1:1" x14ac:dyDescent="0.3">
      <c r="A3572"/>
    </row>
    <row r="3573" spans="1:1" x14ac:dyDescent="0.3">
      <c r="A3573"/>
    </row>
    <row r="3574" spans="1:1" x14ac:dyDescent="0.3">
      <c r="A3574"/>
    </row>
    <row r="3575" spans="1:1" x14ac:dyDescent="0.3">
      <c r="A3575"/>
    </row>
    <row r="3576" spans="1:1" x14ac:dyDescent="0.3">
      <c r="A3576"/>
    </row>
    <row r="3577" spans="1:1" x14ac:dyDescent="0.3">
      <c r="A3577"/>
    </row>
    <row r="3578" spans="1:1" x14ac:dyDescent="0.3">
      <c r="A3578"/>
    </row>
    <row r="3579" spans="1:1" x14ac:dyDescent="0.3">
      <c r="A3579"/>
    </row>
    <row r="3580" spans="1:1" x14ac:dyDescent="0.3">
      <c r="A3580"/>
    </row>
    <row r="3581" spans="1:1" x14ac:dyDescent="0.3">
      <c r="A3581"/>
    </row>
    <row r="3582" spans="1:1" x14ac:dyDescent="0.3">
      <c r="A3582"/>
    </row>
    <row r="3583" spans="1:1" x14ac:dyDescent="0.3">
      <c r="A3583"/>
    </row>
    <row r="3584" spans="1:1" x14ac:dyDescent="0.3">
      <c r="A3584"/>
    </row>
    <row r="3585" spans="1:1" x14ac:dyDescent="0.3">
      <c r="A3585"/>
    </row>
    <row r="3586" spans="1:1" x14ac:dyDescent="0.3">
      <c r="A3586"/>
    </row>
    <row r="3587" spans="1:1" x14ac:dyDescent="0.3">
      <c r="A3587"/>
    </row>
    <row r="3588" spans="1:1" x14ac:dyDescent="0.3">
      <c r="A3588"/>
    </row>
    <row r="3589" spans="1:1" x14ac:dyDescent="0.3">
      <c r="A3589"/>
    </row>
    <row r="3590" spans="1:1" x14ac:dyDescent="0.3">
      <c r="A3590"/>
    </row>
    <row r="3591" spans="1:1" x14ac:dyDescent="0.3">
      <c r="A3591"/>
    </row>
    <row r="3592" spans="1:1" x14ac:dyDescent="0.3">
      <c r="A3592"/>
    </row>
    <row r="3593" spans="1:1" x14ac:dyDescent="0.3">
      <c r="A3593"/>
    </row>
    <row r="3594" spans="1:1" x14ac:dyDescent="0.3">
      <c r="A3594"/>
    </row>
    <row r="3595" spans="1:1" x14ac:dyDescent="0.3">
      <c r="A3595"/>
    </row>
    <row r="3596" spans="1:1" x14ac:dyDescent="0.3">
      <c r="A3596"/>
    </row>
    <row r="3597" spans="1:1" x14ac:dyDescent="0.3">
      <c r="A3597"/>
    </row>
    <row r="3598" spans="1:1" x14ac:dyDescent="0.3">
      <c r="A3598"/>
    </row>
    <row r="3599" spans="1:1" x14ac:dyDescent="0.3">
      <c r="A3599"/>
    </row>
    <row r="3600" spans="1:1" x14ac:dyDescent="0.3">
      <c r="A3600"/>
    </row>
    <row r="3601" spans="1:1" x14ac:dyDescent="0.3">
      <c r="A3601"/>
    </row>
    <row r="3602" spans="1:1" x14ac:dyDescent="0.3">
      <c r="A3602"/>
    </row>
    <row r="3603" spans="1:1" x14ac:dyDescent="0.3">
      <c r="A3603"/>
    </row>
    <row r="3604" spans="1:1" x14ac:dyDescent="0.3">
      <c r="A3604"/>
    </row>
    <row r="3605" spans="1:1" x14ac:dyDescent="0.3">
      <c r="A3605"/>
    </row>
    <row r="3606" spans="1:1" x14ac:dyDescent="0.3">
      <c r="A3606"/>
    </row>
    <row r="3607" spans="1:1" x14ac:dyDescent="0.3">
      <c r="A3607"/>
    </row>
    <row r="3608" spans="1:1" x14ac:dyDescent="0.3">
      <c r="A3608"/>
    </row>
    <row r="3609" spans="1:1" x14ac:dyDescent="0.3">
      <c r="A3609"/>
    </row>
    <row r="3610" spans="1:1" x14ac:dyDescent="0.3">
      <c r="A3610"/>
    </row>
    <row r="3611" spans="1:1" x14ac:dyDescent="0.3">
      <c r="A3611"/>
    </row>
    <row r="3612" spans="1:1" x14ac:dyDescent="0.3">
      <c r="A3612"/>
    </row>
    <row r="3613" spans="1:1" x14ac:dyDescent="0.3">
      <c r="A3613"/>
    </row>
    <row r="3614" spans="1:1" x14ac:dyDescent="0.3">
      <c r="A3614"/>
    </row>
    <row r="3615" spans="1:1" x14ac:dyDescent="0.3">
      <c r="A3615"/>
    </row>
    <row r="3616" spans="1:1" x14ac:dyDescent="0.3">
      <c r="A3616"/>
    </row>
    <row r="3617" spans="1:1" x14ac:dyDescent="0.3">
      <c r="A3617"/>
    </row>
    <row r="3618" spans="1:1" x14ac:dyDescent="0.3">
      <c r="A3618"/>
    </row>
    <row r="3619" spans="1:1" x14ac:dyDescent="0.3">
      <c r="A3619"/>
    </row>
    <row r="3620" spans="1:1" x14ac:dyDescent="0.3">
      <c r="A3620"/>
    </row>
    <row r="3621" spans="1:1" x14ac:dyDescent="0.3">
      <c r="A3621"/>
    </row>
    <row r="3622" spans="1:1" x14ac:dyDescent="0.3">
      <c r="A3622"/>
    </row>
    <row r="3623" spans="1:1" x14ac:dyDescent="0.3">
      <c r="A3623"/>
    </row>
    <row r="3624" spans="1:1" x14ac:dyDescent="0.3">
      <c r="A3624"/>
    </row>
    <row r="3625" spans="1:1" x14ac:dyDescent="0.3">
      <c r="A3625"/>
    </row>
    <row r="3626" spans="1:1" x14ac:dyDescent="0.3">
      <c r="A3626"/>
    </row>
    <row r="3627" spans="1:1" x14ac:dyDescent="0.3">
      <c r="A3627"/>
    </row>
    <row r="3628" spans="1:1" x14ac:dyDescent="0.3">
      <c r="A3628"/>
    </row>
    <row r="3629" spans="1:1" x14ac:dyDescent="0.3">
      <c r="A3629"/>
    </row>
    <row r="3630" spans="1:1" x14ac:dyDescent="0.3">
      <c r="A3630"/>
    </row>
    <row r="3631" spans="1:1" x14ac:dyDescent="0.3">
      <c r="A3631"/>
    </row>
    <row r="3632" spans="1:1" x14ac:dyDescent="0.3">
      <c r="A3632"/>
    </row>
    <row r="3633" spans="1:1" x14ac:dyDescent="0.3">
      <c r="A3633"/>
    </row>
    <row r="3634" spans="1:1" x14ac:dyDescent="0.3">
      <c r="A3634"/>
    </row>
    <row r="3635" spans="1:1" x14ac:dyDescent="0.3">
      <c r="A3635"/>
    </row>
    <row r="3636" spans="1:1" x14ac:dyDescent="0.3">
      <c r="A3636"/>
    </row>
    <row r="3637" spans="1:1" x14ac:dyDescent="0.3">
      <c r="A3637"/>
    </row>
    <row r="3638" spans="1:1" x14ac:dyDescent="0.3">
      <c r="A3638"/>
    </row>
    <row r="3639" spans="1:1" x14ac:dyDescent="0.3">
      <c r="A3639"/>
    </row>
    <row r="3640" spans="1:1" x14ac:dyDescent="0.3">
      <c r="A3640"/>
    </row>
    <row r="3641" spans="1:1" x14ac:dyDescent="0.3">
      <c r="A3641"/>
    </row>
    <row r="3642" spans="1:1" x14ac:dyDescent="0.3">
      <c r="A3642"/>
    </row>
    <row r="3643" spans="1:1" x14ac:dyDescent="0.3">
      <c r="A3643"/>
    </row>
    <row r="3644" spans="1:1" x14ac:dyDescent="0.3">
      <c r="A3644"/>
    </row>
    <row r="3645" spans="1:1" x14ac:dyDescent="0.3">
      <c r="A3645"/>
    </row>
    <row r="3646" spans="1:1" x14ac:dyDescent="0.3">
      <c r="A3646"/>
    </row>
    <row r="3647" spans="1:1" x14ac:dyDescent="0.3">
      <c r="A3647"/>
    </row>
    <row r="3648" spans="1:1" x14ac:dyDescent="0.3">
      <c r="A3648"/>
    </row>
    <row r="3649" spans="1:1" x14ac:dyDescent="0.3">
      <c r="A3649"/>
    </row>
    <row r="3650" spans="1:1" x14ac:dyDescent="0.3">
      <c r="A3650"/>
    </row>
    <row r="3651" spans="1:1" x14ac:dyDescent="0.3">
      <c r="A3651"/>
    </row>
    <row r="3652" spans="1:1" x14ac:dyDescent="0.3">
      <c r="A3652"/>
    </row>
    <row r="3653" spans="1:1" x14ac:dyDescent="0.3">
      <c r="A3653"/>
    </row>
    <row r="3654" spans="1:1" x14ac:dyDescent="0.3">
      <c r="A3654"/>
    </row>
    <row r="3655" spans="1:1" x14ac:dyDescent="0.3">
      <c r="A3655"/>
    </row>
    <row r="3656" spans="1:1" x14ac:dyDescent="0.3">
      <c r="A3656"/>
    </row>
    <row r="3657" spans="1:1" x14ac:dyDescent="0.3">
      <c r="A3657"/>
    </row>
    <row r="3658" spans="1:1" x14ac:dyDescent="0.3">
      <c r="A3658"/>
    </row>
    <row r="3659" spans="1:1" x14ac:dyDescent="0.3">
      <c r="A3659"/>
    </row>
    <row r="3660" spans="1:1" x14ac:dyDescent="0.3">
      <c r="A3660"/>
    </row>
    <row r="3661" spans="1:1" x14ac:dyDescent="0.3">
      <c r="A3661"/>
    </row>
    <row r="3662" spans="1:1" x14ac:dyDescent="0.3">
      <c r="A3662"/>
    </row>
    <row r="3663" spans="1:1" x14ac:dyDescent="0.3">
      <c r="A3663"/>
    </row>
    <row r="3664" spans="1:1" x14ac:dyDescent="0.3">
      <c r="A3664"/>
    </row>
    <row r="3665" spans="1:1" x14ac:dyDescent="0.3">
      <c r="A3665"/>
    </row>
    <row r="3666" spans="1:1" x14ac:dyDescent="0.3">
      <c r="A3666"/>
    </row>
    <row r="3667" spans="1:1" x14ac:dyDescent="0.3">
      <c r="A3667"/>
    </row>
    <row r="3668" spans="1:1" x14ac:dyDescent="0.3">
      <c r="A3668"/>
    </row>
    <row r="3669" spans="1:1" x14ac:dyDescent="0.3">
      <c r="A3669"/>
    </row>
    <row r="3670" spans="1:1" x14ac:dyDescent="0.3">
      <c r="A3670"/>
    </row>
    <row r="3671" spans="1:1" x14ac:dyDescent="0.3">
      <c r="A3671"/>
    </row>
    <row r="3672" spans="1:1" x14ac:dyDescent="0.3">
      <c r="A3672"/>
    </row>
    <row r="3673" spans="1:1" x14ac:dyDescent="0.3">
      <c r="A3673"/>
    </row>
    <row r="3674" spans="1:1" x14ac:dyDescent="0.3">
      <c r="A3674"/>
    </row>
    <row r="3675" spans="1:1" x14ac:dyDescent="0.3">
      <c r="A3675"/>
    </row>
    <row r="3676" spans="1:1" x14ac:dyDescent="0.3">
      <c r="A3676"/>
    </row>
    <row r="3677" spans="1:1" x14ac:dyDescent="0.3">
      <c r="A3677"/>
    </row>
    <row r="3678" spans="1:1" x14ac:dyDescent="0.3">
      <c r="A3678"/>
    </row>
    <row r="3679" spans="1:1" x14ac:dyDescent="0.3">
      <c r="A3679"/>
    </row>
    <row r="3680" spans="1:1" x14ac:dyDescent="0.3">
      <c r="A3680"/>
    </row>
    <row r="3681" spans="1:1" x14ac:dyDescent="0.3">
      <c r="A3681"/>
    </row>
    <row r="3682" spans="1:1" x14ac:dyDescent="0.3">
      <c r="A3682"/>
    </row>
    <row r="3683" spans="1:1" x14ac:dyDescent="0.3">
      <c r="A3683"/>
    </row>
    <row r="3684" spans="1:1" x14ac:dyDescent="0.3">
      <c r="A3684"/>
    </row>
    <row r="3685" spans="1:1" x14ac:dyDescent="0.3">
      <c r="A3685"/>
    </row>
    <row r="3686" spans="1:1" x14ac:dyDescent="0.3">
      <c r="A3686"/>
    </row>
    <row r="3687" spans="1:1" x14ac:dyDescent="0.3">
      <c r="A3687"/>
    </row>
    <row r="3688" spans="1:1" x14ac:dyDescent="0.3">
      <c r="A3688"/>
    </row>
    <row r="3689" spans="1:1" x14ac:dyDescent="0.3">
      <c r="A3689"/>
    </row>
    <row r="3690" spans="1:1" x14ac:dyDescent="0.3">
      <c r="A3690"/>
    </row>
    <row r="3691" spans="1:1" x14ac:dyDescent="0.3">
      <c r="A3691"/>
    </row>
    <row r="3692" spans="1:1" x14ac:dyDescent="0.3">
      <c r="A3692"/>
    </row>
    <row r="3693" spans="1:1" x14ac:dyDescent="0.3">
      <c r="A3693"/>
    </row>
    <row r="3694" spans="1:1" x14ac:dyDescent="0.3">
      <c r="A3694"/>
    </row>
    <row r="3695" spans="1:1" x14ac:dyDescent="0.3">
      <c r="A3695"/>
    </row>
    <row r="3696" spans="1:1" x14ac:dyDescent="0.3">
      <c r="A3696"/>
    </row>
    <row r="3697" spans="1:1" x14ac:dyDescent="0.3">
      <c r="A3697"/>
    </row>
    <row r="3698" spans="1:1" x14ac:dyDescent="0.3">
      <c r="A3698"/>
    </row>
    <row r="3699" spans="1:1" x14ac:dyDescent="0.3">
      <c r="A3699"/>
    </row>
    <row r="3700" spans="1:1" x14ac:dyDescent="0.3">
      <c r="A3700"/>
    </row>
    <row r="3701" spans="1:1" x14ac:dyDescent="0.3">
      <c r="A3701"/>
    </row>
    <row r="3702" spans="1:1" x14ac:dyDescent="0.3">
      <c r="A3702"/>
    </row>
    <row r="3703" spans="1:1" x14ac:dyDescent="0.3">
      <c r="A3703"/>
    </row>
    <row r="3704" spans="1:1" x14ac:dyDescent="0.3">
      <c r="A3704"/>
    </row>
    <row r="3705" spans="1:1" x14ac:dyDescent="0.3">
      <c r="A3705"/>
    </row>
    <row r="3706" spans="1:1" x14ac:dyDescent="0.3">
      <c r="A3706"/>
    </row>
    <row r="3707" spans="1:1" x14ac:dyDescent="0.3">
      <c r="A3707"/>
    </row>
    <row r="3708" spans="1:1" x14ac:dyDescent="0.3">
      <c r="A3708"/>
    </row>
    <row r="3709" spans="1:1" x14ac:dyDescent="0.3">
      <c r="A3709"/>
    </row>
    <row r="3710" spans="1:1" x14ac:dyDescent="0.3">
      <c r="A3710"/>
    </row>
    <row r="3711" spans="1:1" x14ac:dyDescent="0.3">
      <c r="A3711"/>
    </row>
    <row r="3712" spans="1:1" x14ac:dyDescent="0.3">
      <c r="A3712"/>
    </row>
    <row r="3713" spans="1:1" x14ac:dyDescent="0.3">
      <c r="A3713"/>
    </row>
    <row r="3714" spans="1:1" x14ac:dyDescent="0.3">
      <c r="A3714"/>
    </row>
    <row r="3715" spans="1:1" x14ac:dyDescent="0.3">
      <c r="A3715"/>
    </row>
    <row r="3716" spans="1:1" x14ac:dyDescent="0.3">
      <c r="A3716"/>
    </row>
    <row r="3717" spans="1:1" x14ac:dyDescent="0.3">
      <c r="A3717"/>
    </row>
    <row r="3718" spans="1:1" x14ac:dyDescent="0.3">
      <c r="A3718"/>
    </row>
    <row r="3719" spans="1:1" x14ac:dyDescent="0.3">
      <c r="A3719"/>
    </row>
    <row r="3720" spans="1:1" x14ac:dyDescent="0.3">
      <c r="A3720"/>
    </row>
    <row r="3721" spans="1:1" x14ac:dyDescent="0.3">
      <c r="A3721"/>
    </row>
    <row r="3722" spans="1:1" x14ac:dyDescent="0.3">
      <c r="A3722"/>
    </row>
    <row r="3723" spans="1:1" x14ac:dyDescent="0.3">
      <c r="A3723"/>
    </row>
    <row r="3724" spans="1:1" x14ac:dyDescent="0.3">
      <c r="A3724"/>
    </row>
    <row r="3725" spans="1:1" x14ac:dyDescent="0.3">
      <c r="A3725"/>
    </row>
    <row r="3726" spans="1:1" x14ac:dyDescent="0.3">
      <c r="A3726"/>
    </row>
    <row r="3727" spans="1:1" x14ac:dyDescent="0.3">
      <c r="A3727"/>
    </row>
    <row r="3728" spans="1:1" x14ac:dyDescent="0.3">
      <c r="A3728"/>
    </row>
    <row r="3729" spans="1:1" x14ac:dyDescent="0.3">
      <c r="A3729"/>
    </row>
    <row r="3730" spans="1:1" x14ac:dyDescent="0.3">
      <c r="A3730"/>
    </row>
    <row r="3731" spans="1:1" x14ac:dyDescent="0.3">
      <c r="A3731"/>
    </row>
    <row r="3732" spans="1:1" x14ac:dyDescent="0.3">
      <c r="A3732"/>
    </row>
    <row r="3733" spans="1:1" x14ac:dyDescent="0.3">
      <c r="A3733"/>
    </row>
    <row r="3734" spans="1:1" x14ac:dyDescent="0.3">
      <c r="A3734"/>
    </row>
    <row r="3735" spans="1:1" x14ac:dyDescent="0.3">
      <c r="A3735"/>
    </row>
    <row r="3736" spans="1:1" x14ac:dyDescent="0.3">
      <c r="A3736"/>
    </row>
    <row r="3737" spans="1:1" x14ac:dyDescent="0.3">
      <c r="A3737"/>
    </row>
    <row r="3738" spans="1:1" x14ac:dyDescent="0.3">
      <c r="A3738"/>
    </row>
    <row r="3739" spans="1:1" x14ac:dyDescent="0.3">
      <c r="A3739"/>
    </row>
    <row r="3740" spans="1:1" x14ac:dyDescent="0.3">
      <c r="A3740"/>
    </row>
    <row r="3741" spans="1:1" x14ac:dyDescent="0.3">
      <c r="A3741"/>
    </row>
    <row r="3742" spans="1:1" x14ac:dyDescent="0.3">
      <c r="A3742"/>
    </row>
    <row r="3743" spans="1:1" x14ac:dyDescent="0.3">
      <c r="A3743"/>
    </row>
    <row r="3744" spans="1:1" x14ac:dyDescent="0.3">
      <c r="A3744"/>
    </row>
    <row r="3745" spans="1:1" x14ac:dyDescent="0.3">
      <c r="A3745"/>
    </row>
    <row r="3746" spans="1:1" x14ac:dyDescent="0.3">
      <c r="A3746"/>
    </row>
    <row r="3747" spans="1:1" x14ac:dyDescent="0.3">
      <c r="A3747"/>
    </row>
    <row r="3748" spans="1:1" x14ac:dyDescent="0.3">
      <c r="A3748"/>
    </row>
    <row r="3749" spans="1:1" x14ac:dyDescent="0.3">
      <c r="A3749"/>
    </row>
    <row r="3750" spans="1:1" x14ac:dyDescent="0.3">
      <c r="A3750"/>
    </row>
    <row r="3751" spans="1:1" x14ac:dyDescent="0.3">
      <c r="A3751"/>
    </row>
    <row r="3752" spans="1:1" x14ac:dyDescent="0.3">
      <c r="A3752"/>
    </row>
    <row r="3753" spans="1:1" x14ac:dyDescent="0.3">
      <c r="A3753"/>
    </row>
    <row r="3754" spans="1:1" x14ac:dyDescent="0.3">
      <c r="A3754"/>
    </row>
    <row r="3755" spans="1:1" x14ac:dyDescent="0.3">
      <c r="A3755"/>
    </row>
    <row r="3756" spans="1:1" x14ac:dyDescent="0.3">
      <c r="A3756"/>
    </row>
    <row r="3757" spans="1:1" x14ac:dyDescent="0.3">
      <c r="A3757"/>
    </row>
    <row r="3758" spans="1:1" x14ac:dyDescent="0.3">
      <c r="A3758"/>
    </row>
    <row r="3759" spans="1:1" x14ac:dyDescent="0.3">
      <c r="A3759"/>
    </row>
    <row r="3760" spans="1:1" x14ac:dyDescent="0.3">
      <c r="A3760"/>
    </row>
    <row r="3761" spans="1:1" x14ac:dyDescent="0.3">
      <c r="A3761"/>
    </row>
    <row r="3762" spans="1:1" x14ac:dyDescent="0.3">
      <c r="A3762"/>
    </row>
    <row r="3763" spans="1:1" x14ac:dyDescent="0.3">
      <c r="A3763"/>
    </row>
    <row r="3764" spans="1:1" x14ac:dyDescent="0.3">
      <c r="A3764"/>
    </row>
    <row r="3765" spans="1:1" x14ac:dyDescent="0.3">
      <c r="A3765"/>
    </row>
    <row r="3766" spans="1:1" x14ac:dyDescent="0.3">
      <c r="A3766"/>
    </row>
    <row r="3767" spans="1:1" x14ac:dyDescent="0.3">
      <c r="A3767"/>
    </row>
    <row r="3768" spans="1:1" x14ac:dyDescent="0.3">
      <c r="A3768"/>
    </row>
    <row r="3769" spans="1:1" x14ac:dyDescent="0.3">
      <c r="A3769"/>
    </row>
    <row r="3770" spans="1:1" x14ac:dyDescent="0.3">
      <c r="A3770"/>
    </row>
    <row r="3771" spans="1:1" x14ac:dyDescent="0.3">
      <c r="A3771"/>
    </row>
    <row r="3772" spans="1:1" x14ac:dyDescent="0.3">
      <c r="A3772"/>
    </row>
    <row r="3773" spans="1:1" x14ac:dyDescent="0.3">
      <c r="A3773"/>
    </row>
    <row r="3774" spans="1:1" x14ac:dyDescent="0.3">
      <c r="A3774"/>
    </row>
    <row r="3775" spans="1:1" x14ac:dyDescent="0.3">
      <c r="A3775"/>
    </row>
    <row r="3776" spans="1:1" x14ac:dyDescent="0.3">
      <c r="A3776"/>
    </row>
    <row r="3777" spans="1:1" x14ac:dyDescent="0.3">
      <c r="A3777"/>
    </row>
    <row r="3778" spans="1:1" x14ac:dyDescent="0.3">
      <c r="A3778"/>
    </row>
    <row r="3779" spans="1:1" x14ac:dyDescent="0.3">
      <c r="A3779"/>
    </row>
    <row r="3780" spans="1:1" x14ac:dyDescent="0.3">
      <c r="A3780"/>
    </row>
    <row r="3781" spans="1:1" x14ac:dyDescent="0.3">
      <c r="A3781"/>
    </row>
    <row r="3782" spans="1:1" x14ac:dyDescent="0.3">
      <c r="A3782"/>
    </row>
    <row r="3783" spans="1:1" x14ac:dyDescent="0.3">
      <c r="A3783"/>
    </row>
    <row r="3784" spans="1:1" x14ac:dyDescent="0.3">
      <c r="A3784"/>
    </row>
    <row r="3785" spans="1:1" x14ac:dyDescent="0.3">
      <c r="A3785"/>
    </row>
    <row r="3786" spans="1:1" x14ac:dyDescent="0.3">
      <c r="A3786"/>
    </row>
    <row r="3787" spans="1:1" x14ac:dyDescent="0.3">
      <c r="A3787"/>
    </row>
    <row r="3788" spans="1:1" x14ac:dyDescent="0.3">
      <c r="A3788"/>
    </row>
    <row r="3789" spans="1:1" x14ac:dyDescent="0.3">
      <c r="A3789"/>
    </row>
    <row r="3790" spans="1:1" x14ac:dyDescent="0.3">
      <c r="A3790"/>
    </row>
    <row r="3791" spans="1:1" x14ac:dyDescent="0.3">
      <c r="A3791"/>
    </row>
    <row r="3792" spans="1:1" x14ac:dyDescent="0.3">
      <c r="A3792"/>
    </row>
    <row r="3793" spans="1:1" x14ac:dyDescent="0.3">
      <c r="A3793"/>
    </row>
    <row r="3794" spans="1:1" x14ac:dyDescent="0.3">
      <c r="A3794"/>
    </row>
    <row r="3795" spans="1:1" x14ac:dyDescent="0.3">
      <c r="A3795"/>
    </row>
    <row r="3796" spans="1:1" x14ac:dyDescent="0.3">
      <c r="A3796"/>
    </row>
    <row r="3797" spans="1:1" x14ac:dyDescent="0.3">
      <c r="A3797"/>
    </row>
    <row r="3798" spans="1:1" x14ac:dyDescent="0.3">
      <c r="A3798"/>
    </row>
    <row r="3799" spans="1:1" x14ac:dyDescent="0.3">
      <c r="A3799"/>
    </row>
    <row r="3800" spans="1:1" x14ac:dyDescent="0.3">
      <c r="A3800"/>
    </row>
    <row r="3801" spans="1:1" x14ac:dyDescent="0.3">
      <c r="A3801"/>
    </row>
    <row r="3802" spans="1:1" x14ac:dyDescent="0.3">
      <c r="A3802"/>
    </row>
    <row r="3803" spans="1:1" x14ac:dyDescent="0.3">
      <c r="A3803"/>
    </row>
    <row r="3804" spans="1:1" x14ac:dyDescent="0.3">
      <c r="A3804"/>
    </row>
    <row r="3805" spans="1:1" x14ac:dyDescent="0.3">
      <c r="A3805"/>
    </row>
    <row r="3806" spans="1:1" x14ac:dyDescent="0.3">
      <c r="A3806"/>
    </row>
    <row r="3807" spans="1:1" x14ac:dyDescent="0.3">
      <c r="A3807"/>
    </row>
    <row r="3808" spans="1:1" x14ac:dyDescent="0.3">
      <c r="A3808"/>
    </row>
    <row r="3809" spans="1:1" x14ac:dyDescent="0.3">
      <c r="A3809"/>
    </row>
    <row r="3810" spans="1:1" x14ac:dyDescent="0.3">
      <c r="A3810"/>
    </row>
    <row r="3811" spans="1:1" x14ac:dyDescent="0.3">
      <c r="A3811"/>
    </row>
    <row r="3812" spans="1:1" x14ac:dyDescent="0.3">
      <c r="A3812"/>
    </row>
    <row r="3813" spans="1:1" x14ac:dyDescent="0.3">
      <c r="A3813"/>
    </row>
    <row r="3814" spans="1:1" x14ac:dyDescent="0.3">
      <c r="A3814"/>
    </row>
    <row r="3815" spans="1:1" x14ac:dyDescent="0.3">
      <c r="A3815"/>
    </row>
    <row r="3816" spans="1:1" x14ac:dyDescent="0.3">
      <c r="A3816"/>
    </row>
    <row r="3817" spans="1:1" x14ac:dyDescent="0.3">
      <c r="A3817"/>
    </row>
    <row r="3818" spans="1:1" x14ac:dyDescent="0.3">
      <c r="A3818"/>
    </row>
    <row r="3819" spans="1:1" x14ac:dyDescent="0.3">
      <c r="A3819"/>
    </row>
    <row r="3820" spans="1:1" x14ac:dyDescent="0.3">
      <c r="A3820"/>
    </row>
    <row r="3821" spans="1:1" x14ac:dyDescent="0.3">
      <c r="A3821"/>
    </row>
    <row r="3822" spans="1:1" x14ac:dyDescent="0.3">
      <c r="A3822"/>
    </row>
    <row r="3823" spans="1:1" x14ac:dyDescent="0.3">
      <c r="A3823"/>
    </row>
    <row r="3824" spans="1:1" x14ac:dyDescent="0.3">
      <c r="A3824"/>
    </row>
    <row r="3825" spans="1:1" x14ac:dyDescent="0.3">
      <c r="A3825"/>
    </row>
    <row r="3826" spans="1:1" x14ac:dyDescent="0.3">
      <c r="A3826"/>
    </row>
    <row r="3827" spans="1:1" x14ac:dyDescent="0.3">
      <c r="A3827"/>
    </row>
    <row r="3828" spans="1:1" x14ac:dyDescent="0.3">
      <c r="A3828"/>
    </row>
    <row r="3829" spans="1:1" x14ac:dyDescent="0.3">
      <c r="A3829"/>
    </row>
    <row r="3830" spans="1:1" x14ac:dyDescent="0.3">
      <c r="A3830"/>
    </row>
    <row r="3831" spans="1:1" x14ac:dyDescent="0.3">
      <c r="A3831"/>
    </row>
    <row r="3832" spans="1:1" x14ac:dyDescent="0.3">
      <c r="A3832"/>
    </row>
    <row r="3833" spans="1:1" x14ac:dyDescent="0.3">
      <c r="A3833"/>
    </row>
    <row r="3834" spans="1:1" x14ac:dyDescent="0.3">
      <c r="A3834"/>
    </row>
    <row r="3835" spans="1:1" x14ac:dyDescent="0.3">
      <c r="A3835"/>
    </row>
    <row r="3836" spans="1:1" x14ac:dyDescent="0.3">
      <c r="A3836"/>
    </row>
    <row r="3837" spans="1:1" x14ac:dyDescent="0.3">
      <c r="A3837"/>
    </row>
    <row r="3838" spans="1:1" x14ac:dyDescent="0.3">
      <c r="A3838"/>
    </row>
    <row r="3839" spans="1:1" x14ac:dyDescent="0.3">
      <c r="A3839"/>
    </row>
    <row r="3840" spans="1:1" x14ac:dyDescent="0.3">
      <c r="A3840"/>
    </row>
    <row r="3841" spans="1:1" x14ac:dyDescent="0.3">
      <c r="A3841"/>
    </row>
    <row r="3842" spans="1:1" x14ac:dyDescent="0.3">
      <c r="A3842"/>
    </row>
    <row r="3843" spans="1:1" x14ac:dyDescent="0.3">
      <c r="A3843"/>
    </row>
    <row r="3844" spans="1:1" x14ac:dyDescent="0.3">
      <c r="A3844"/>
    </row>
    <row r="3845" spans="1:1" x14ac:dyDescent="0.3">
      <c r="A3845"/>
    </row>
    <row r="3846" spans="1:1" x14ac:dyDescent="0.3">
      <c r="A3846"/>
    </row>
    <row r="3847" spans="1:1" x14ac:dyDescent="0.3">
      <c r="A3847"/>
    </row>
    <row r="3848" spans="1:1" x14ac:dyDescent="0.3">
      <c r="A3848"/>
    </row>
    <row r="3849" spans="1:1" x14ac:dyDescent="0.3">
      <c r="A3849"/>
    </row>
    <row r="3850" spans="1:1" x14ac:dyDescent="0.3">
      <c r="A3850"/>
    </row>
    <row r="3851" spans="1:1" x14ac:dyDescent="0.3">
      <c r="A3851"/>
    </row>
    <row r="3852" spans="1:1" x14ac:dyDescent="0.3">
      <c r="A3852"/>
    </row>
    <row r="3853" spans="1:1" x14ac:dyDescent="0.3">
      <c r="A3853"/>
    </row>
    <row r="3854" spans="1:1" x14ac:dyDescent="0.3">
      <c r="A3854"/>
    </row>
    <row r="3855" spans="1:1" x14ac:dyDescent="0.3">
      <c r="A3855"/>
    </row>
    <row r="3856" spans="1:1" x14ac:dyDescent="0.3">
      <c r="A3856"/>
    </row>
    <row r="3857" spans="1:1" x14ac:dyDescent="0.3">
      <c r="A3857"/>
    </row>
    <row r="3858" spans="1:1" x14ac:dyDescent="0.3">
      <c r="A3858"/>
    </row>
    <row r="3859" spans="1:1" x14ac:dyDescent="0.3">
      <c r="A3859"/>
    </row>
    <row r="3860" spans="1:1" x14ac:dyDescent="0.3">
      <c r="A3860"/>
    </row>
    <row r="3861" spans="1:1" x14ac:dyDescent="0.3">
      <c r="A3861"/>
    </row>
    <row r="3862" spans="1:1" x14ac:dyDescent="0.3">
      <c r="A3862"/>
    </row>
    <row r="3863" spans="1:1" x14ac:dyDescent="0.3">
      <c r="A3863"/>
    </row>
    <row r="3864" spans="1:1" x14ac:dyDescent="0.3">
      <c r="A3864"/>
    </row>
    <row r="3865" spans="1:1" x14ac:dyDescent="0.3">
      <c r="A3865"/>
    </row>
    <row r="3866" spans="1:1" x14ac:dyDescent="0.3">
      <c r="A3866"/>
    </row>
    <row r="3867" spans="1:1" x14ac:dyDescent="0.3">
      <c r="A3867"/>
    </row>
    <row r="3868" spans="1:1" x14ac:dyDescent="0.3">
      <c r="A3868"/>
    </row>
    <row r="3869" spans="1:1" x14ac:dyDescent="0.3">
      <c r="A3869"/>
    </row>
    <row r="3870" spans="1:1" x14ac:dyDescent="0.3">
      <c r="A3870"/>
    </row>
    <row r="3871" spans="1:1" x14ac:dyDescent="0.3">
      <c r="A3871"/>
    </row>
    <row r="3872" spans="1:1" x14ac:dyDescent="0.3">
      <c r="A3872"/>
    </row>
    <row r="3873" spans="1:1" x14ac:dyDescent="0.3">
      <c r="A3873"/>
    </row>
    <row r="3874" spans="1:1" x14ac:dyDescent="0.3">
      <c r="A3874"/>
    </row>
    <row r="3875" spans="1:1" x14ac:dyDescent="0.3">
      <c r="A3875"/>
    </row>
    <row r="3876" spans="1:1" x14ac:dyDescent="0.3">
      <c r="A3876"/>
    </row>
    <row r="3877" spans="1:1" x14ac:dyDescent="0.3">
      <c r="A3877"/>
    </row>
    <row r="3878" spans="1:1" x14ac:dyDescent="0.3">
      <c r="A3878"/>
    </row>
    <row r="3879" spans="1:1" x14ac:dyDescent="0.3">
      <c r="A3879"/>
    </row>
    <row r="3880" spans="1:1" x14ac:dyDescent="0.3">
      <c r="A3880"/>
    </row>
    <row r="3881" spans="1:1" x14ac:dyDescent="0.3">
      <c r="A3881"/>
    </row>
    <row r="3882" spans="1:1" x14ac:dyDescent="0.3">
      <c r="A3882"/>
    </row>
    <row r="3883" spans="1:1" x14ac:dyDescent="0.3">
      <c r="A3883"/>
    </row>
    <row r="3884" spans="1:1" x14ac:dyDescent="0.3">
      <c r="A3884"/>
    </row>
    <row r="3885" spans="1:1" x14ac:dyDescent="0.3">
      <c r="A3885"/>
    </row>
    <row r="3886" spans="1:1" x14ac:dyDescent="0.3">
      <c r="A3886"/>
    </row>
    <row r="3887" spans="1:1" x14ac:dyDescent="0.3">
      <c r="A3887"/>
    </row>
    <row r="3888" spans="1:1" x14ac:dyDescent="0.3">
      <c r="A3888"/>
    </row>
    <row r="3889" spans="1:1" x14ac:dyDescent="0.3">
      <c r="A3889"/>
    </row>
    <row r="3890" spans="1:1" x14ac:dyDescent="0.3">
      <c r="A3890"/>
    </row>
    <row r="3891" spans="1:1" x14ac:dyDescent="0.3">
      <c r="A3891"/>
    </row>
    <row r="3892" spans="1:1" x14ac:dyDescent="0.3">
      <c r="A3892"/>
    </row>
    <row r="3893" spans="1:1" x14ac:dyDescent="0.3">
      <c r="A3893"/>
    </row>
    <row r="3894" spans="1:1" x14ac:dyDescent="0.3">
      <c r="A3894"/>
    </row>
    <row r="3895" spans="1:1" x14ac:dyDescent="0.3">
      <c r="A3895"/>
    </row>
    <row r="3896" spans="1:1" x14ac:dyDescent="0.3">
      <c r="A3896"/>
    </row>
    <row r="3897" spans="1:1" x14ac:dyDescent="0.3">
      <c r="A3897"/>
    </row>
    <row r="3898" spans="1:1" x14ac:dyDescent="0.3">
      <c r="A3898"/>
    </row>
    <row r="3899" spans="1:1" x14ac:dyDescent="0.3">
      <c r="A3899"/>
    </row>
    <row r="3900" spans="1:1" x14ac:dyDescent="0.3">
      <c r="A3900"/>
    </row>
    <row r="3901" spans="1:1" x14ac:dyDescent="0.3">
      <c r="A3901"/>
    </row>
    <row r="3902" spans="1:1" x14ac:dyDescent="0.3">
      <c r="A3902"/>
    </row>
    <row r="3903" spans="1:1" x14ac:dyDescent="0.3">
      <c r="A3903"/>
    </row>
    <row r="3904" spans="1:1" x14ac:dyDescent="0.3">
      <c r="A3904"/>
    </row>
    <row r="3905" spans="1:1" x14ac:dyDescent="0.3">
      <c r="A3905"/>
    </row>
    <row r="3906" spans="1:1" x14ac:dyDescent="0.3">
      <c r="A3906"/>
    </row>
    <row r="3907" spans="1:1" x14ac:dyDescent="0.3">
      <c r="A3907"/>
    </row>
    <row r="3908" spans="1:1" x14ac:dyDescent="0.3">
      <c r="A3908"/>
    </row>
    <row r="3909" spans="1:1" x14ac:dyDescent="0.3">
      <c r="A3909"/>
    </row>
    <row r="3910" spans="1:1" x14ac:dyDescent="0.3">
      <c r="A3910"/>
    </row>
    <row r="3911" spans="1:1" x14ac:dyDescent="0.3">
      <c r="A3911"/>
    </row>
    <row r="3912" spans="1:1" x14ac:dyDescent="0.3">
      <c r="A3912"/>
    </row>
    <row r="3913" spans="1:1" x14ac:dyDescent="0.3">
      <c r="A3913"/>
    </row>
    <row r="3914" spans="1:1" x14ac:dyDescent="0.3">
      <c r="A3914"/>
    </row>
    <row r="3915" spans="1:1" x14ac:dyDescent="0.3">
      <c r="A3915"/>
    </row>
    <row r="3916" spans="1:1" x14ac:dyDescent="0.3">
      <c r="A3916"/>
    </row>
    <row r="3917" spans="1:1" x14ac:dyDescent="0.3">
      <c r="A3917"/>
    </row>
    <row r="3918" spans="1:1" x14ac:dyDescent="0.3">
      <c r="A3918"/>
    </row>
    <row r="3919" spans="1:1" x14ac:dyDescent="0.3">
      <c r="A3919"/>
    </row>
    <row r="3920" spans="1:1" x14ac:dyDescent="0.3">
      <c r="A3920"/>
    </row>
    <row r="3921" spans="1:1" x14ac:dyDescent="0.3">
      <c r="A3921"/>
    </row>
    <row r="3922" spans="1:1" x14ac:dyDescent="0.3">
      <c r="A3922"/>
    </row>
    <row r="3923" spans="1:1" x14ac:dyDescent="0.3">
      <c r="A3923"/>
    </row>
    <row r="3924" spans="1:1" x14ac:dyDescent="0.3">
      <c r="A3924"/>
    </row>
    <row r="3925" spans="1:1" x14ac:dyDescent="0.3">
      <c r="A3925"/>
    </row>
    <row r="3926" spans="1:1" x14ac:dyDescent="0.3">
      <c r="A3926"/>
    </row>
    <row r="3927" spans="1:1" x14ac:dyDescent="0.3">
      <c r="A3927"/>
    </row>
    <row r="3928" spans="1:1" x14ac:dyDescent="0.3">
      <c r="A3928"/>
    </row>
    <row r="3929" spans="1:1" x14ac:dyDescent="0.3">
      <c r="A3929"/>
    </row>
    <row r="3930" spans="1:1" x14ac:dyDescent="0.3">
      <c r="A3930"/>
    </row>
    <row r="3931" spans="1:1" x14ac:dyDescent="0.3">
      <c r="A3931"/>
    </row>
    <row r="3932" spans="1:1" x14ac:dyDescent="0.3">
      <c r="A3932"/>
    </row>
    <row r="3933" spans="1:1" x14ac:dyDescent="0.3">
      <c r="A3933"/>
    </row>
    <row r="3934" spans="1:1" x14ac:dyDescent="0.3">
      <c r="A3934"/>
    </row>
    <row r="3935" spans="1:1" x14ac:dyDescent="0.3">
      <c r="A3935"/>
    </row>
    <row r="3936" spans="1:1" x14ac:dyDescent="0.3">
      <c r="A3936"/>
    </row>
    <row r="3937" spans="1:1" x14ac:dyDescent="0.3">
      <c r="A3937"/>
    </row>
    <row r="3938" spans="1:1" x14ac:dyDescent="0.3">
      <c r="A3938"/>
    </row>
    <row r="3939" spans="1:1" x14ac:dyDescent="0.3">
      <c r="A3939"/>
    </row>
    <row r="3940" spans="1:1" x14ac:dyDescent="0.3">
      <c r="A3940"/>
    </row>
    <row r="3941" spans="1:1" x14ac:dyDescent="0.3">
      <c r="A3941"/>
    </row>
    <row r="3942" spans="1:1" x14ac:dyDescent="0.3">
      <c r="A3942"/>
    </row>
    <row r="3943" spans="1:1" x14ac:dyDescent="0.3">
      <c r="A3943"/>
    </row>
    <row r="3944" spans="1:1" x14ac:dyDescent="0.3">
      <c r="A3944"/>
    </row>
    <row r="3945" spans="1:1" x14ac:dyDescent="0.3">
      <c r="A3945"/>
    </row>
    <row r="3946" spans="1:1" x14ac:dyDescent="0.3">
      <c r="A3946"/>
    </row>
    <row r="3947" spans="1:1" x14ac:dyDescent="0.3">
      <c r="A3947"/>
    </row>
    <row r="3948" spans="1:1" x14ac:dyDescent="0.3">
      <c r="A3948"/>
    </row>
    <row r="3949" spans="1:1" x14ac:dyDescent="0.3">
      <c r="A3949"/>
    </row>
    <row r="3950" spans="1:1" x14ac:dyDescent="0.3">
      <c r="A3950"/>
    </row>
    <row r="3951" spans="1:1" x14ac:dyDescent="0.3">
      <c r="A3951"/>
    </row>
    <row r="3952" spans="1:1" x14ac:dyDescent="0.3">
      <c r="A3952"/>
    </row>
    <row r="3953" spans="1:1" x14ac:dyDescent="0.3">
      <c r="A3953"/>
    </row>
    <row r="3954" spans="1:1" x14ac:dyDescent="0.3">
      <c r="A3954"/>
    </row>
    <row r="3955" spans="1:1" x14ac:dyDescent="0.3">
      <c r="A3955"/>
    </row>
    <row r="3956" spans="1:1" x14ac:dyDescent="0.3">
      <c r="A3956"/>
    </row>
    <row r="3957" spans="1:1" x14ac:dyDescent="0.3">
      <c r="A3957"/>
    </row>
    <row r="3958" spans="1:1" x14ac:dyDescent="0.3">
      <c r="A3958"/>
    </row>
    <row r="3959" spans="1:1" x14ac:dyDescent="0.3">
      <c r="A3959"/>
    </row>
    <row r="3960" spans="1:1" x14ac:dyDescent="0.3">
      <c r="A3960"/>
    </row>
    <row r="3961" spans="1:1" x14ac:dyDescent="0.3">
      <c r="A3961"/>
    </row>
    <row r="3962" spans="1:1" x14ac:dyDescent="0.3">
      <c r="A3962"/>
    </row>
    <row r="3963" spans="1:1" x14ac:dyDescent="0.3">
      <c r="A3963"/>
    </row>
    <row r="3964" spans="1:1" x14ac:dyDescent="0.3">
      <c r="A3964"/>
    </row>
    <row r="3965" spans="1:1" x14ac:dyDescent="0.3">
      <c r="A3965"/>
    </row>
    <row r="3966" spans="1:1" x14ac:dyDescent="0.3">
      <c r="A3966"/>
    </row>
    <row r="3967" spans="1:1" x14ac:dyDescent="0.3">
      <c r="A3967"/>
    </row>
    <row r="3968" spans="1:1" x14ac:dyDescent="0.3">
      <c r="A3968"/>
    </row>
    <row r="3969" spans="1:1" x14ac:dyDescent="0.3">
      <c r="A3969"/>
    </row>
    <row r="3970" spans="1:1" x14ac:dyDescent="0.3">
      <c r="A3970"/>
    </row>
    <row r="3971" spans="1:1" x14ac:dyDescent="0.3">
      <c r="A3971"/>
    </row>
    <row r="3972" spans="1:1" x14ac:dyDescent="0.3">
      <c r="A3972"/>
    </row>
    <row r="3973" spans="1:1" x14ac:dyDescent="0.3">
      <c r="A3973"/>
    </row>
    <row r="3974" spans="1:1" x14ac:dyDescent="0.3">
      <c r="A3974"/>
    </row>
    <row r="3975" spans="1:1" x14ac:dyDescent="0.3">
      <c r="A3975"/>
    </row>
    <row r="3976" spans="1:1" x14ac:dyDescent="0.3">
      <c r="A3976"/>
    </row>
    <row r="3977" spans="1:1" x14ac:dyDescent="0.3">
      <c r="A3977"/>
    </row>
    <row r="3978" spans="1:1" x14ac:dyDescent="0.3">
      <c r="A3978"/>
    </row>
    <row r="3979" spans="1:1" x14ac:dyDescent="0.3">
      <c r="A3979"/>
    </row>
    <row r="3980" spans="1:1" x14ac:dyDescent="0.3">
      <c r="A3980"/>
    </row>
    <row r="3981" spans="1:1" x14ac:dyDescent="0.3">
      <c r="A3981"/>
    </row>
    <row r="3982" spans="1:1" x14ac:dyDescent="0.3">
      <c r="A3982"/>
    </row>
    <row r="3983" spans="1:1" x14ac:dyDescent="0.3">
      <c r="A3983"/>
    </row>
    <row r="3984" spans="1:1" x14ac:dyDescent="0.3">
      <c r="A3984"/>
    </row>
    <row r="3985" spans="1:1" x14ac:dyDescent="0.3">
      <c r="A3985"/>
    </row>
    <row r="3986" spans="1:1" x14ac:dyDescent="0.3">
      <c r="A3986"/>
    </row>
    <row r="3987" spans="1:1" x14ac:dyDescent="0.3">
      <c r="A3987"/>
    </row>
    <row r="3988" spans="1:1" x14ac:dyDescent="0.3">
      <c r="A3988"/>
    </row>
    <row r="3989" spans="1:1" x14ac:dyDescent="0.3">
      <c r="A3989"/>
    </row>
    <row r="3990" spans="1:1" x14ac:dyDescent="0.3">
      <c r="A3990"/>
    </row>
    <row r="3991" spans="1:1" x14ac:dyDescent="0.3">
      <c r="A3991"/>
    </row>
    <row r="3992" spans="1:1" x14ac:dyDescent="0.3">
      <c r="A3992"/>
    </row>
    <row r="3993" spans="1:1" x14ac:dyDescent="0.3">
      <c r="A3993"/>
    </row>
    <row r="3994" spans="1:1" x14ac:dyDescent="0.3">
      <c r="A3994"/>
    </row>
    <row r="3995" spans="1:1" x14ac:dyDescent="0.3">
      <c r="A3995"/>
    </row>
    <row r="3996" spans="1:1" x14ac:dyDescent="0.3">
      <c r="A3996"/>
    </row>
    <row r="3997" spans="1:1" x14ac:dyDescent="0.3">
      <c r="A3997"/>
    </row>
    <row r="3998" spans="1:1" x14ac:dyDescent="0.3">
      <c r="A3998"/>
    </row>
    <row r="3999" spans="1:1" x14ac:dyDescent="0.3">
      <c r="A3999"/>
    </row>
    <row r="4000" spans="1:1" x14ac:dyDescent="0.3">
      <c r="A4000"/>
    </row>
    <row r="4001" spans="1:1" x14ac:dyDescent="0.3">
      <c r="A4001"/>
    </row>
    <row r="4002" spans="1:1" x14ac:dyDescent="0.3">
      <c r="A4002"/>
    </row>
    <row r="4003" spans="1:1" x14ac:dyDescent="0.3">
      <c r="A4003"/>
    </row>
    <row r="4004" spans="1:1" x14ac:dyDescent="0.3">
      <c r="A4004"/>
    </row>
    <row r="4005" spans="1:1" x14ac:dyDescent="0.3">
      <c r="A4005"/>
    </row>
    <row r="4006" spans="1:1" x14ac:dyDescent="0.3">
      <c r="A4006"/>
    </row>
    <row r="4007" spans="1:1" x14ac:dyDescent="0.3">
      <c r="A4007"/>
    </row>
    <row r="4008" spans="1:1" x14ac:dyDescent="0.3">
      <c r="A4008"/>
    </row>
    <row r="4009" spans="1:1" x14ac:dyDescent="0.3">
      <c r="A4009"/>
    </row>
    <row r="4010" spans="1:1" x14ac:dyDescent="0.3">
      <c r="A4010"/>
    </row>
    <row r="4011" spans="1:1" x14ac:dyDescent="0.3">
      <c r="A4011"/>
    </row>
    <row r="4012" spans="1:1" x14ac:dyDescent="0.3">
      <c r="A4012"/>
    </row>
    <row r="4013" spans="1:1" x14ac:dyDescent="0.3">
      <c r="A4013"/>
    </row>
    <row r="4014" spans="1:1" x14ac:dyDescent="0.3">
      <c r="A4014"/>
    </row>
    <row r="4015" spans="1:1" x14ac:dyDescent="0.3">
      <c r="A4015"/>
    </row>
    <row r="4016" spans="1:1" x14ac:dyDescent="0.3">
      <c r="A4016"/>
    </row>
    <row r="4017" spans="1:1" x14ac:dyDescent="0.3">
      <c r="A4017"/>
    </row>
    <row r="4018" spans="1:1" x14ac:dyDescent="0.3">
      <c r="A4018"/>
    </row>
    <row r="4019" spans="1:1" x14ac:dyDescent="0.3">
      <c r="A4019"/>
    </row>
    <row r="4020" spans="1:1" x14ac:dyDescent="0.3">
      <c r="A4020"/>
    </row>
    <row r="4021" spans="1:1" x14ac:dyDescent="0.3">
      <c r="A4021"/>
    </row>
    <row r="4022" spans="1:1" x14ac:dyDescent="0.3">
      <c r="A4022"/>
    </row>
    <row r="4023" spans="1:1" x14ac:dyDescent="0.3">
      <c r="A4023"/>
    </row>
    <row r="4024" spans="1:1" x14ac:dyDescent="0.3">
      <c r="A4024"/>
    </row>
    <row r="4025" spans="1:1" x14ac:dyDescent="0.3">
      <c r="A4025"/>
    </row>
    <row r="4026" spans="1:1" x14ac:dyDescent="0.3">
      <c r="A4026"/>
    </row>
    <row r="4027" spans="1:1" x14ac:dyDescent="0.3">
      <c r="A4027"/>
    </row>
    <row r="4028" spans="1:1" x14ac:dyDescent="0.3">
      <c r="A4028"/>
    </row>
    <row r="4029" spans="1:1" x14ac:dyDescent="0.3">
      <c r="A4029"/>
    </row>
    <row r="4030" spans="1:1" x14ac:dyDescent="0.3">
      <c r="A4030"/>
    </row>
    <row r="4031" spans="1:1" x14ac:dyDescent="0.3">
      <c r="A4031"/>
    </row>
    <row r="4032" spans="1:1" x14ac:dyDescent="0.3">
      <c r="A4032"/>
    </row>
    <row r="4033" spans="1:1" x14ac:dyDescent="0.3">
      <c r="A4033"/>
    </row>
    <row r="4034" spans="1:1" x14ac:dyDescent="0.3">
      <c r="A4034"/>
    </row>
    <row r="4035" spans="1:1" x14ac:dyDescent="0.3">
      <c r="A4035"/>
    </row>
    <row r="4036" spans="1:1" x14ac:dyDescent="0.3">
      <c r="A4036"/>
    </row>
    <row r="4037" spans="1:1" x14ac:dyDescent="0.3">
      <c r="A4037"/>
    </row>
    <row r="4038" spans="1:1" x14ac:dyDescent="0.3">
      <c r="A4038"/>
    </row>
    <row r="4039" spans="1:1" x14ac:dyDescent="0.3">
      <c r="A4039"/>
    </row>
    <row r="4040" spans="1:1" x14ac:dyDescent="0.3">
      <c r="A4040"/>
    </row>
    <row r="4041" spans="1:1" x14ac:dyDescent="0.3">
      <c r="A4041"/>
    </row>
    <row r="4042" spans="1:1" x14ac:dyDescent="0.3">
      <c r="A4042"/>
    </row>
    <row r="4043" spans="1:1" x14ac:dyDescent="0.3">
      <c r="A4043"/>
    </row>
    <row r="4044" spans="1:1" x14ac:dyDescent="0.3">
      <c r="A4044"/>
    </row>
    <row r="4045" spans="1:1" x14ac:dyDescent="0.3">
      <c r="A4045"/>
    </row>
    <row r="4046" spans="1:1" x14ac:dyDescent="0.3">
      <c r="A4046"/>
    </row>
    <row r="4047" spans="1:1" x14ac:dyDescent="0.3">
      <c r="A4047"/>
    </row>
    <row r="4048" spans="1:1" x14ac:dyDescent="0.3">
      <c r="A4048"/>
    </row>
    <row r="4049" spans="1:1" x14ac:dyDescent="0.3">
      <c r="A4049"/>
    </row>
    <row r="4050" spans="1:1" x14ac:dyDescent="0.3">
      <c r="A4050"/>
    </row>
    <row r="4051" spans="1:1" x14ac:dyDescent="0.3">
      <c r="A4051"/>
    </row>
    <row r="4052" spans="1:1" x14ac:dyDescent="0.3">
      <c r="A4052"/>
    </row>
    <row r="4053" spans="1:1" x14ac:dyDescent="0.3">
      <c r="A4053"/>
    </row>
    <row r="4054" spans="1:1" x14ac:dyDescent="0.3">
      <c r="A4054"/>
    </row>
    <row r="4055" spans="1:1" x14ac:dyDescent="0.3">
      <c r="A4055"/>
    </row>
    <row r="4056" spans="1:1" x14ac:dyDescent="0.3">
      <c r="A4056"/>
    </row>
    <row r="4057" spans="1:1" x14ac:dyDescent="0.3">
      <c r="A4057"/>
    </row>
    <row r="4058" spans="1:1" x14ac:dyDescent="0.3">
      <c r="A4058"/>
    </row>
    <row r="4059" spans="1:1" x14ac:dyDescent="0.3">
      <c r="A4059"/>
    </row>
    <row r="4060" spans="1:1" x14ac:dyDescent="0.3">
      <c r="A4060"/>
    </row>
    <row r="4061" spans="1:1" x14ac:dyDescent="0.3">
      <c r="A4061"/>
    </row>
    <row r="4062" spans="1:1" x14ac:dyDescent="0.3">
      <c r="A4062"/>
    </row>
    <row r="4063" spans="1:1" x14ac:dyDescent="0.3">
      <c r="A4063"/>
    </row>
    <row r="4064" spans="1:1" x14ac:dyDescent="0.3">
      <c r="A4064"/>
    </row>
    <row r="4065" spans="1:1" x14ac:dyDescent="0.3">
      <c r="A4065"/>
    </row>
    <row r="4066" spans="1:1" x14ac:dyDescent="0.3">
      <c r="A4066"/>
    </row>
    <row r="4067" spans="1:1" x14ac:dyDescent="0.3">
      <c r="A4067"/>
    </row>
    <row r="4068" spans="1:1" x14ac:dyDescent="0.3">
      <c r="A4068"/>
    </row>
    <row r="4069" spans="1:1" x14ac:dyDescent="0.3">
      <c r="A4069"/>
    </row>
    <row r="4070" spans="1:1" x14ac:dyDescent="0.3">
      <c r="A4070"/>
    </row>
    <row r="4071" spans="1:1" x14ac:dyDescent="0.3">
      <c r="A4071"/>
    </row>
    <row r="4072" spans="1:1" x14ac:dyDescent="0.3">
      <c r="A4072"/>
    </row>
    <row r="4073" spans="1:1" x14ac:dyDescent="0.3">
      <c r="A4073"/>
    </row>
    <row r="4074" spans="1:1" x14ac:dyDescent="0.3">
      <c r="A4074"/>
    </row>
    <row r="4075" spans="1:1" x14ac:dyDescent="0.3">
      <c r="A4075"/>
    </row>
    <row r="4076" spans="1:1" x14ac:dyDescent="0.3">
      <c r="A4076"/>
    </row>
    <row r="4077" spans="1:1" x14ac:dyDescent="0.3">
      <c r="A4077"/>
    </row>
    <row r="4078" spans="1:1" x14ac:dyDescent="0.3">
      <c r="A4078"/>
    </row>
    <row r="4079" spans="1:1" x14ac:dyDescent="0.3">
      <c r="A4079"/>
    </row>
    <row r="4080" spans="1:1" x14ac:dyDescent="0.3">
      <c r="A4080"/>
    </row>
    <row r="4081" spans="1:1" x14ac:dyDescent="0.3">
      <c r="A4081"/>
    </row>
    <row r="4082" spans="1:1" x14ac:dyDescent="0.3">
      <c r="A4082"/>
    </row>
    <row r="4083" spans="1:1" x14ac:dyDescent="0.3">
      <c r="A4083"/>
    </row>
    <row r="4084" spans="1:1" x14ac:dyDescent="0.3">
      <c r="A4084"/>
    </row>
    <row r="4085" spans="1:1" x14ac:dyDescent="0.3">
      <c r="A4085"/>
    </row>
    <row r="4086" spans="1:1" x14ac:dyDescent="0.3">
      <c r="A4086"/>
    </row>
    <row r="4087" spans="1:1" x14ac:dyDescent="0.3">
      <c r="A4087"/>
    </row>
    <row r="4088" spans="1:1" x14ac:dyDescent="0.3">
      <c r="A4088"/>
    </row>
    <row r="4089" spans="1:1" x14ac:dyDescent="0.3">
      <c r="A4089"/>
    </row>
    <row r="4090" spans="1:1" x14ac:dyDescent="0.3">
      <c r="A4090"/>
    </row>
    <row r="4091" spans="1:1" x14ac:dyDescent="0.3">
      <c r="A4091"/>
    </row>
    <row r="4092" spans="1:1" x14ac:dyDescent="0.3">
      <c r="A4092"/>
    </row>
    <row r="4093" spans="1:1" x14ac:dyDescent="0.3">
      <c r="A4093"/>
    </row>
    <row r="4094" spans="1:1" x14ac:dyDescent="0.3">
      <c r="A4094"/>
    </row>
    <row r="4095" spans="1:1" x14ac:dyDescent="0.3">
      <c r="A4095"/>
    </row>
    <row r="4096" spans="1:1" x14ac:dyDescent="0.3">
      <c r="A4096"/>
    </row>
    <row r="4097" spans="1:1" x14ac:dyDescent="0.3">
      <c r="A4097"/>
    </row>
    <row r="4098" spans="1:1" x14ac:dyDescent="0.3">
      <c r="A4098"/>
    </row>
    <row r="4099" spans="1:1" x14ac:dyDescent="0.3">
      <c r="A4099"/>
    </row>
    <row r="4100" spans="1:1" x14ac:dyDescent="0.3">
      <c r="A4100"/>
    </row>
    <row r="4101" spans="1:1" x14ac:dyDescent="0.3">
      <c r="A4101"/>
    </row>
    <row r="4102" spans="1:1" x14ac:dyDescent="0.3">
      <c r="A4102"/>
    </row>
    <row r="4103" spans="1:1" x14ac:dyDescent="0.3">
      <c r="A4103"/>
    </row>
    <row r="4104" spans="1:1" x14ac:dyDescent="0.3">
      <c r="A4104"/>
    </row>
    <row r="4105" spans="1:1" x14ac:dyDescent="0.3">
      <c r="A4105"/>
    </row>
    <row r="4106" spans="1:1" x14ac:dyDescent="0.3">
      <c r="A4106"/>
    </row>
    <row r="4107" spans="1:1" x14ac:dyDescent="0.3">
      <c r="A4107"/>
    </row>
    <row r="4108" spans="1:1" x14ac:dyDescent="0.3">
      <c r="A4108"/>
    </row>
    <row r="4109" spans="1:1" x14ac:dyDescent="0.3">
      <c r="A4109"/>
    </row>
    <row r="4110" spans="1:1" x14ac:dyDescent="0.3">
      <c r="A4110"/>
    </row>
    <row r="4111" spans="1:1" x14ac:dyDescent="0.3">
      <c r="A4111"/>
    </row>
    <row r="4112" spans="1:1" x14ac:dyDescent="0.3">
      <c r="A4112"/>
    </row>
    <row r="4113" spans="1:1" x14ac:dyDescent="0.3">
      <c r="A4113"/>
    </row>
    <row r="4114" spans="1:1" x14ac:dyDescent="0.3">
      <c r="A4114"/>
    </row>
    <row r="4115" spans="1:1" x14ac:dyDescent="0.3">
      <c r="A4115"/>
    </row>
    <row r="4116" spans="1:1" x14ac:dyDescent="0.3">
      <c r="A4116"/>
    </row>
    <row r="4117" spans="1:1" x14ac:dyDescent="0.3">
      <c r="A4117"/>
    </row>
    <row r="4118" spans="1:1" x14ac:dyDescent="0.3">
      <c r="A4118"/>
    </row>
    <row r="4119" spans="1:1" x14ac:dyDescent="0.3">
      <c r="A4119"/>
    </row>
    <row r="4120" spans="1:1" x14ac:dyDescent="0.3">
      <c r="A4120"/>
    </row>
    <row r="4121" spans="1:1" x14ac:dyDescent="0.3">
      <c r="A4121"/>
    </row>
    <row r="4122" spans="1:1" x14ac:dyDescent="0.3">
      <c r="A4122"/>
    </row>
    <row r="4123" spans="1:1" x14ac:dyDescent="0.3">
      <c r="A4123"/>
    </row>
    <row r="4124" spans="1:1" x14ac:dyDescent="0.3">
      <c r="A4124"/>
    </row>
    <row r="4125" spans="1:1" x14ac:dyDescent="0.3">
      <c r="A4125"/>
    </row>
    <row r="4126" spans="1:1" x14ac:dyDescent="0.3">
      <c r="A4126"/>
    </row>
    <row r="4127" spans="1:1" x14ac:dyDescent="0.3">
      <c r="A4127"/>
    </row>
    <row r="4128" spans="1:1" x14ac:dyDescent="0.3">
      <c r="A4128"/>
    </row>
    <row r="4129" spans="1:1" x14ac:dyDescent="0.3">
      <c r="A4129"/>
    </row>
    <row r="4130" spans="1:1" x14ac:dyDescent="0.3">
      <c r="A4130"/>
    </row>
    <row r="4131" spans="1:1" x14ac:dyDescent="0.3">
      <c r="A4131"/>
    </row>
    <row r="4132" spans="1:1" x14ac:dyDescent="0.3">
      <c r="A4132"/>
    </row>
    <row r="4133" spans="1:1" x14ac:dyDescent="0.3">
      <c r="A4133"/>
    </row>
    <row r="4134" spans="1:1" x14ac:dyDescent="0.3">
      <c r="A4134"/>
    </row>
    <row r="4135" spans="1:1" x14ac:dyDescent="0.3">
      <c r="A4135"/>
    </row>
    <row r="4136" spans="1:1" x14ac:dyDescent="0.3">
      <c r="A4136"/>
    </row>
    <row r="4137" spans="1:1" x14ac:dyDescent="0.3">
      <c r="A4137"/>
    </row>
    <row r="4138" spans="1:1" x14ac:dyDescent="0.3">
      <c r="A4138"/>
    </row>
    <row r="4139" spans="1:1" x14ac:dyDescent="0.3">
      <c r="A4139"/>
    </row>
    <row r="4140" spans="1:1" x14ac:dyDescent="0.3">
      <c r="A4140"/>
    </row>
    <row r="4141" spans="1:1" x14ac:dyDescent="0.3">
      <c r="A4141"/>
    </row>
    <row r="4142" spans="1:1" x14ac:dyDescent="0.3">
      <c r="A4142"/>
    </row>
    <row r="4143" spans="1:1" x14ac:dyDescent="0.3">
      <c r="A4143"/>
    </row>
    <row r="4144" spans="1:1" x14ac:dyDescent="0.3">
      <c r="A4144"/>
    </row>
    <row r="4145" spans="1:1" x14ac:dyDescent="0.3">
      <c r="A4145"/>
    </row>
    <row r="4146" spans="1:1" x14ac:dyDescent="0.3">
      <c r="A4146"/>
    </row>
    <row r="4147" spans="1:1" x14ac:dyDescent="0.3">
      <c r="A4147"/>
    </row>
    <row r="4148" spans="1:1" x14ac:dyDescent="0.3">
      <c r="A4148"/>
    </row>
    <row r="4149" spans="1:1" x14ac:dyDescent="0.3">
      <c r="A4149"/>
    </row>
    <row r="4150" spans="1:1" x14ac:dyDescent="0.3">
      <c r="A4150"/>
    </row>
    <row r="4151" spans="1:1" x14ac:dyDescent="0.3">
      <c r="A4151"/>
    </row>
    <row r="4152" spans="1:1" x14ac:dyDescent="0.3">
      <c r="A4152"/>
    </row>
    <row r="4153" spans="1:1" x14ac:dyDescent="0.3">
      <c r="A4153"/>
    </row>
    <row r="4154" spans="1:1" x14ac:dyDescent="0.3">
      <c r="A4154"/>
    </row>
    <row r="4155" spans="1:1" x14ac:dyDescent="0.3">
      <c r="A4155"/>
    </row>
    <row r="4156" spans="1:1" x14ac:dyDescent="0.3">
      <c r="A4156"/>
    </row>
    <row r="4157" spans="1:1" x14ac:dyDescent="0.3">
      <c r="A4157"/>
    </row>
    <row r="4158" spans="1:1" x14ac:dyDescent="0.3">
      <c r="A4158"/>
    </row>
    <row r="4159" spans="1:1" x14ac:dyDescent="0.3">
      <c r="A4159"/>
    </row>
    <row r="4160" spans="1:1" x14ac:dyDescent="0.3">
      <c r="A4160"/>
    </row>
    <row r="4161" spans="1:1" x14ac:dyDescent="0.3">
      <c r="A4161"/>
    </row>
    <row r="4162" spans="1:1" x14ac:dyDescent="0.3">
      <c r="A4162"/>
    </row>
    <row r="4163" spans="1:1" x14ac:dyDescent="0.3">
      <c r="A4163"/>
    </row>
    <row r="4164" spans="1:1" x14ac:dyDescent="0.3">
      <c r="A4164"/>
    </row>
    <row r="4165" spans="1:1" x14ac:dyDescent="0.3">
      <c r="A4165"/>
    </row>
    <row r="4166" spans="1:1" x14ac:dyDescent="0.3">
      <c r="A4166"/>
    </row>
    <row r="4167" spans="1:1" x14ac:dyDescent="0.3">
      <c r="A4167"/>
    </row>
    <row r="4168" spans="1:1" x14ac:dyDescent="0.3">
      <c r="A4168"/>
    </row>
    <row r="4169" spans="1:1" x14ac:dyDescent="0.3">
      <c r="A4169"/>
    </row>
    <row r="4170" spans="1:1" x14ac:dyDescent="0.3">
      <c r="A4170"/>
    </row>
    <row r="4171" spans="1:1" x14ac:dyDescent="0.3">
      <c r="A4171"/>
    </row>
    <row r="4172" spans="1:1" x14ac:dyDescent="0.3">
      <c r="A4172"/>
    </row>
    <row r="4173" spans="1:1" x14ac:dyDescent="0.3">
      <c r="A4173"/>
    </row>
    <row r="4174" spans="1:1" x14ac:dyDescent="0.3">
      <c r="A4174"/>
    </row>
    <row r="4175" spans="1:1" x14ac:dyDescent="0.3">
      <c r="A4175"/>
    </row>
    <row r="4176" spans="1:1" x14ac:dyDescent="0.3">
      <c r="A4176"/>
    </row>
    <row r="4177" spans="1:1" x14ac:dyDescent="0.3">
      <c r="A4177"/>
    </row>
    <row r="4178" spans="1:1" x14ac:dyDescent="0.3">
      <c r="A4178"/>
    </row>
    <row r="4179" spans="1:1" x14ac:dyDescent="0.3">
      <c r="A4179"/>
    </row>
    <row r="4180" spans="1:1" x14ac:dyDescent="0.3">
      <c r="A4180"/>
    </row>
    <row r="4181" spans="1:1" x14ac:dyDescent="0.3">
      <c r="A4181"/>
    </row>
    <row r="4182" spans="1:1" x14ac:dyDescent="0.3">
      <c r="A4182"/>
    </row>
    <row r="4183" spans="1:1" x14ac:dyDescent="0.3">
      <c r="A4183"/>
    </row>
    <row r="4184" spans="1:1" x14ac:dyDescent="0.3">
      <c r="A4184"/>
    </row>
    <row r="4185" spans="1:1" x14ac:dyDescent="0.3">
      <c r="A4185"/>
    </row>
    <row r="4186" spans="1:1" x14ac:dyDescent="0.3">
      <c r="A4186"/>
    </row>
    <row r="4187" spans="1:1" x14ac:dyDescent="0.3">
      <c r="A4187"/>
    </row>
    <row r="4188" spans="1:1" x14ac:dyDescent="0.3">
      <c r="A4188"/>
    </row>
    <row r="4189" spans="1:1" x14ac:dyDescent="0.3">
      <c r="A4189"/>
    </row>
    <row r="4190" spans="1:1" x14ac:dyDescent="0.3">
      <c r="A4190"/>
    </row>
    <row r="4191" spans="1:1" x14ac:dyDescent="0.3">
      <c r="A4191"/>
    </row>
    <row r="4192" spans="1:1" x14ac:dyDescent="0.3">
      <c r="A4192"/>
    </row>
    <row r="4193" spans="1:1" x14ac:dyDescent="0.3">
      <c r="A4193"/>
    </row>
    <row r="4194" spans="1:1" x14ac:dyDescent="0.3">
      <c r="A4194"/>
    </row>
    <row r="4195" spans="1:1" x14ac:dyDescent="0.3">
      <c r="A4195"/>
    </row>
    <row r="4196" spans="1:1" x14ac:dyDescent="0.3">
      <c r="A4196"/>
    </row>
    <row r="4197" spans="1:1" x14ac:dyDescent="0.3">
      <c r="A4197"/>
    </row>
    <row r="4198" spans="1:1" x14ac:dyDescent="0.3">
      <c r="A4198"/>
    </row>
    <row r="4199" spans="1:1" x14ac:dyDescent="0.3">
      <c r="A4199"/>
    </row>
    <row r="4200" spans="1:1" x14ac:dyDescent="0.3">
      <c r="A4200"/>
    </row>
    <row r="4201" spans="1:1" x14ac:dyDescent="0.3">
      <c r="A4201"/>
    </row>
    <row r="4202" spans="1:1" x14ac:dyDescent="0.3">
      <c r="A4202"/>
    </row>
    <row r="4203" spans="1:1" x14ac:dyDescent="0.3">
      <c r="A4203"/>
    </row>
    <row r="4204" spans="1:1" x14ac:dyDescent="0.3">
      <c r="A4204"/>
    </row>
    <row r="4205" spans="1:1" x14ac:dyDescent="0.3">
      <c r="A4205"/>
    </row>
    <row r="4206" spans="1:1" x14ac:dyDescent="0.3">
      <c r="A4206"/>
    </row>
    <row r="4207" spans="1:1" x14ac:dyDescent="0.3">
      <c r="A4207"/>
    </row>
    <row r="4208" spans="1:1" x14ac:dyDescent="0.3">
      <c r="A4208"/>
    </row>
    <row r="4209" spans="1:1" x14ac:dyDescent="0.3">
      <c r="A4209"/>
    </row>
    <row r="4210" spans="1:1" x14ac:dyDescent="0.3">
      <c r="A4210"/>
    </row>
    <row r="4211" spans="1:1" x14ac:dyDescent="0.3">
      <c r="A4211"/>
    </row>
    <row r="4212" spans="1:1" x14ac:dyDescent="0.3">
      <c r="A4212"/>
    </row>
    <row r="4213" spans="1:1" x14ac:dyDescent="0.3">
      <c r="A4213"/>
    </row>
    <row r="4214" spans="1:1" x14ac:dyDescent="0.3">
      <c r="A4214"/>
    </row>
    <row r="4215" spans="1:1" x14ac:dyDescent="0.3">
      <c r="A4215"/>
    </row>
    <row r="4216" spans="1:1" x14ac:dyDescent="0.3">
      <c r="A4216"/>
    </row>
    <row r="4217" spans="1:1" x14ac:dyDescent="0.3">
      <c r="A4217"/>
    </row>
    <row r="4218" spans="1:1" x14ac:dyDescent="0.3">
      <c r="A4218"/>
    </row>
    <row r="4219" spans="1:1" x14ac:dyDescent="0.3">
      <c r="A4219"/>
    </row>
    <row r="4220" spans="1:1" x14ac:dyDescent="0.3">
      <c r="A4220"/>
    </row>
    <row r="4221" spans="1:1" x14ac:dyDescent="0.3">
      <c r="A4221"/>
    </row>
    <row r="4222" spans="1:1" x14ac:dyDescent="0.3">
      <c r="A4222"/>
    </row>
    <row r="4223" spans="1:1" x14ac:dyDescent="0.3">
      <c r="A4223"/>
    </row>
    <row r="4224" spans="1:1" x14ac:dyDescent="0.3">
      <c r="A4224"/>
    </row>
    <row r="4225" spans="1:1" x14ac:dyDescent="0.3">
      <c r="A4225"/>
    </row>
    <row r="4226" spans="1:1" x14ac:dyDescent="0.3">
      <c r="A4226"/>
    </row>
    <row r="4227" spans="1:1" x14ac:dyDescent="0.3">
      <c r="A4227"/>
    </row>
    <row r="4228" spans="1:1" x14ac:dyDescent="0.3">
      <c r="A4228"/>
    </row>
    <row r="4229" spans="1:1" x14ac:dyDescent="0.3">
      <c r="A4229"/>
    </row>
    <row r="4230" spans="1:1" x14ac:dyDescent="0.3">
      <c r="A4230"/>
    </row>
    <row r="4231" spans="1:1" x14ac:dyDescent="0.3">
      <c r="A4231"/>
    </row>
    <row r="4232" spans="1:1" x14ac:dyDescent="0.3">
      <c r="A4232"/>
    </row>
    <row r="4233" spans="1:1" x14ac:dyDescent="0.3">
      <c r="A4233"/>
    </row>
    <row r="4234" spans="1:1" x14ac:dyDescent="0.3">
      <c r="A4234"/>
    </row>
    <row r="4235" spans="1:1" x14ac:dyDescent="0.3">
      <c r="A4235"/>
    </row>
    <row r="4236" spans="1:1" x14ac:dyDescent="0.3">
      <c r="A4236"/>
    </row>
    <row r="4237" spans="1:1" x14ac:dyDescent="0.3">
      <c r="A4237"/>
    </row>
    <row r="4238" spans="1:1" x14ac:dyDescent="0.3">
      <c r="A4238"/>
    </row>
    <row r="4239" spans="1:1" x14ac:dyDescent="0.3">
      <c r="A4239"/>
    </row>
    <row r="4240" spans="1:1" x14ac:dyDescent="0.3">
      <c r="A4240"/>
    </row>
    <row r="4241" spans="1:1" x14ac:dyDescent="0.3">
      <c r="A4241"/>
    </row>
    <row r="4242" spans="1:1" x14ac:dyDescent="0.3">
      <c r="A4242"/>
    </row>
    <row r="4243" spans="1:1" x14ac:dyDescent="0.3">
      <c r="A4243"/>
    </row>
    <row r="4244" spans="1:1" x14ac:dyDescent="0.3">
      <c r="A4244"/>
    </row>
    <row r="4245" spans="1:1" x14ac:dyDescent="0.3">
      <c r="A4245"/>
    </row>
    <row r="4246" spans="1:1" x14ac:dyDescent="0.3">
      <c r="A4246"/>
    </row>
    <row r="4247" spans="1:1" x14ac:dyDescent="0.3">
      <c r="A4247"/>
    </row>
    <row r="4248" spans="1:1" x14ac:dyDescent="0.3">
      <c r="A4248"/>
    </row>
    <row r="4249" spans="1:1" x14ac:dyDescent="0.3">
      <c r="A4249"/>
    </row>
    <row r="4250" spans="1:1" x14ac:dyDescent="0.3">
      <c r="A4250"/>
    </row>
    <row r="4251" spans="1:1" x14ac:dyDescent="0.3">
      <c r="A4251"/>
    </row>
    <row r="4252" spans="1:1" x14ac:dyDescent="0.3">
      <c r="A4252"/>
    </row>
    <row r="4253" spans="1:1" x14ac:dyDescent="0.3">
      <c r="A4253"/>
    </row>
    <row r="4254" spans="1:1" x14ac:dyDescent="0.3">
      <c r="A4254"/>
    </row>
    <row r="4255" spans="1:1" x14ac:dyDescent="0.3">
      <c r="A4255"/>
    </row>
    <row r="4256" spans="1:1" x14ac:dyDescent="0.3">
      <c r="A4256"/>
    </row>
    <row r="4257" spans="1:1" x14ac:dyDescent="0.3">
      <c r="A4257"/>
    </row>
    <row r="4258" spans="1:1" x14ac:dyDescent="0.3">
      <c r="A4258"/>
    </row>
    <row r="4259" spans="1:1" x14ac:dyDescent="0.3">
      <c r="A4259"/>
    </row>
    <row r="4260" spans="1:1" x14ac:dyDescent="0.3">
      <c r="A4260"/>
    </row>
    <row r="4261" spans="1:1" x14ac:dyDescent="0.3">
      <c r="A4261"/>
    </row>
    <row r="4262" spans="1:1" x14ac:dyDescent="0.3">
      <c r="A4262"/>
    </row>
    <row r="4263" spans="1:1" x14ac:dyDescent="0.3">
      <c r="A4263"/>
    </row>
    <row r="4264" spans="1:1" x14ac:dyDescent="0.3">
      <c r="A4264"/>
    </row>
    <row r="4265" spans="1:1" x14ac:dyDescent="0.3">
      <c r="A4265"/>
    </row>
    <row r="4266" spans="1:1" x14ac:dyDescent="0.3">
      <c r="A4266"/>
    </row>
    <row r="4267" spans="1:1" x14ac:dyDescent="0.3">
      <c r="A4267"/>
    </row>
    <row r="4268" spans="1:1" x14ac:dyDescent="0.3">
      <c r="A4268"/>
    </row>
    <row r="4269" spans="1:1" x14ac:dyDescent="0.3">
      <c r="A4269"/>
    </row>
    <row r="4270" spans="1:1" x14ac:dyDescent="0.3">
      <c r="A4270"/>
    </row>
    <row r="4271" spans="1:1" x14ac:dyDescent="0.3">
      <c r="A4271"/>
    </row>
    <row r="4272" spans="1:1" x14ac:dyDescent="0.3">
      <c r="A4272"/>
    </row>
    <row r="4273" spans="1:1" x14ac:dyDescent="0.3">
      <c r="A4273"/>
    </row>
    <row r="4274" spans="1:1" x14ac:dyDescent="0.3">
      <c r="A4274"/>
    </row>
    <row r="4275" spans="1:1" x14ac:dyDescent="0.3">
      <c r="A4275"/>
    </row>
    <row r="4276" spans="1:1" x14ac:dyDescent="0.3">
      <c r="A4276"/>
    </row>
    <row r="4277" spans="1:1" x14ac:dyDescent="0.3">
      <c r="A4277"/>
    </row>
    <row r="4278" spans="1:1" x14ac:dyDescent="0.3">
      <c r="A4278"/>
    </row>
    <row r="4279" spans="1:1" x14ac:dyDescent="0.3">
      <c r="A4279"/>
    </row>
    <row r="4280" spans="1:1" x14ac:dyDescent="0.3">
      <c r="A4280"/>
    </row>
    <row r="4281" spans="1:1" x14ac:dyDescent="0.3">
      <c r="A4281"/>
    </row>
    <row r="4282" spans="1:1" x14ac:dyDescent="0.3">
      <c r="A4282"/>
    </row>
    <row r="4283" spans="1:1" x14ac:dyDescent="0.3">
      <c r="A4283"/>
    </row>
    <row r="4284" spans="1:1" x14ac:dyDescent="0.3">
      <c r="A4284"/>
    </row>
    <row r="4285" spans="1:1" x14ac:dyDescent="0.3">
      <c r="A4285"/>
    </row>
    <row r="4286" spans="1:1" x14ac:dyDescent="0.3">
      <c r="A4286"/>
    </row>
    <row r="4287" spans="1:1" x14ac:dyDescent="0.3">
      <c r="A4287"/>
    </row>
    <row r="4288" spans="1:1" x14ac:dyDescent="0.3">
      <c r="A4288"/>
    </row>
    <row r="4289" spans="1:1" x14ac:dyDescent="0.3">
      <c r="A4289"/>
    </row>
    <row r="4290" spans="1:1" x14ac:dyDescent="0.3">
      <c r="A4290"/>
    </row>
    <row r="4291" spans="1:1" x14ac:dyDescent="0.3">
      <c r="A4291"/>
    </row>
    <row r="4292" spans="1:1" x14ac:dyDescent="0.3">
      <c r="A4292"/>
    </row>
    <row r="4293" spans="1:1" x14ac:dyDescent="0.3">
      <c r="A4293"/>
    </row>
    <row r="4294" spans="1:1" x14ac:dyDescent="0.3">
      <c r="A4294"/>
    </row>
    <row r="4295" spans="1:1" x14ac:dyDescent="0.3">
      <c r="A4295"/>
    </row>
    <row r="4296" spans="1:1" x14ac:dyDescent="0.3">
      <c r="A4296"/>
    </row>
    <row r="4297" spans="1:1" x14ac:dyDescent="0.3">
      <c r="A4297"/>
    </row>
    <row r="4298" spans="1:1" x14ac:dyDescent="0.3">
      <c r="A4298"/>
    </row>
    <row r="4299" spans="1:1" x14ac:dyDescent="0.3">
      <c r="A4299"/>
    </row>
    <row r="4300" spans="1:1" x14ac:dyDescent="0.3">
      <c r="A4300"/>
    </row>
    <row r="4301" spans="1:1" x14ac:dyDescent="0.3">
      <c r="A4301"/>
    </row>
    <row r="4302" spans="1:1" x14ac:dyDescent="0.3">
      <c r="A4302"/>
    </row>
    <row r="4303" spans="1:1" x14ac:dyDescent="0.3">
      <c r="A4303"/>
    </row>
    <row r="4304" spans="1:1" x14ac:dyDescent="0.3">
      <c r="A4304"/>
    </row>
    <row r="4305" spans="1:1" x14ac:dyDescent="0.3">
      <c r="A4305"/>
    </row>
    <row r="4306" spans="1:1" x14ac:dyDescent="0.3">
      <c r="A4306"/>
    </row>
    <row r="4307" spans="1:1" x14ac:dyDescent="0.3">
      <c r="A4307"/>
    </row>
    <row r="4308" spans="1:1" x14ac:dyDescent="0.3">
      <c r="A4308"/>
    </row>
    <row r="4309" spans="1:1" x14ac:dyDescent="0.3">
      <c r="A4309"/>
    </row>
    <row r="4310" spans="1:1" x14ac:dyDescent="0.3">
      <c r="A4310"/>
    </row>
    <row r="4311" spans="1:1" x14ac:dyDescent="0.3">
      <c r="A4311"/>
    </row>
    <row r="4312" spans="1:1" x14ac:dyDescent="0.3">
      <c r="A4312"/>
    </row>
    <row r="4313" spans="1:1" x14ac:dyDescent="0.3">
      <c r="A4313"/>
    </row>
    <row r="4314" spans="1:1" x14ac:dyDescent="0.3">
      <c r="A4314"/>
    </row>
    <row r="4315" spans="1:1" x14ac:dyDescent="0.3">
      <c r="A4315"/>
    </row>
    <row r="4316" spans="1:1" x14ac:dyDescent="0.3">
      <c r="A4316"/>
    </row>
    <row r="4317" spans="1:1" x14ac:dyDescent="0.3">
      <c r="A4317"/>
    </row>
    <row r="4318" spans="1:1" x14ac:dyDescent="0.3">
      <c r="A4318"/>
    </row>
    <row r="4319" spans="1:1" x14ac:dyDescent="0.3">
      <c r="A4319"/>
    </row>
    <row r="4320" spans="1:1" x14ac:dyDescent="0.3">
      <c r="A4320"/>
    </row>
    <row r="4321" spans="1:1" x14ac:dyDescent="0.3">
      <c r="A4321"/>
    </row>
    <row r="4322" spans="1:1" x14ac:dyDescent="0.3">
      <c r="A4322"/>
    </row>
    <row r="4323" spans="1:1" x14ac:dyDescent="0.3">
      <c r="A4323"/>
    </row>
    <row r="4324" spans="1:1" x14ac:dyDescent="0.3">
      <c r="A4324"/>
    </row>
    <row r="4325" spans="1:1" x14ac:dyDescent="0.3">
      <c r="A4325"/>
    </row>
    <row r="4326" spans="1:1" x14ac:dyDescent="0.3">
      <c r="A4326"/>
    </row>
    <row r="4327" spans="1:1" x14ac:dyDescent="0.3">
      <c r="A4327"/>
    </row>
    <row r="4328" spans="1:1" x14ac:dyDescent="0.3">
      <c r="A4328"/>
    </row>
    <row r="4329" spans="1:1" x14ac:dyDescent="0.3">
      <c r="A4329"/>
    </row>
    <row r="4330" spans="1:1" x14ac:dyDescent="0.3">
      <c r="A4330"/>
    </row>
    <row r="4331" spans="1:1" x14ac:dyDescent="0.3">
      <c r="A4331"/>
    </row>
    <row r="4332" spans="1:1" x14ac:dyDescent="0.3">
      <c r="A4332"/>
    </row>
    <row r="4333" spans="1:1" x14ac:dyDescent="0.3">
      <c r="A4333"/>
    </row>
    <row r="4334" spans="1:1" x14ac:dyDescent="0.3">
      <c r="A4334"/>
    </row>
    <row r="4335" spans="1:1" x14ac:dyDescent="0.3">
      <c r="A4335"/>
    </row>
    <row r="4336" spans="1:1" x14ac:dyDescent="0.3">
      <c r="A4336"/>
    </row>
    <row r="4337" spans="1:1" x14ac:dyDescent="0.3">
      <c r="A4337"/>
    </row>
    <row r="4338" spans="1:1" x14ac:dyDescent="0.3">
      <c r="A4338"/>
    </row>
    <row r="4339" spans="1:1" x14ac:dyDescent="0.3">
      <c r="A4339"/>
    </row>
    <row r="4340" spans="1:1" x14ac:dyDescent="0.3">
      <c r="A4340"/>
    </row>
    <row r="4341" spans="1:1" x14ac:dyDescent="0.3">
      <c r="A4341"/>
    </row>
    <row r="4342" spans="1:1" x14ac:dyDescent="0.3">
      <c r="A4342"/>
    </row>
    <row r="4343" spans="1:1" x14ac:dyDescent="0.3">
      <c r="A4343"/>
    </row>
    <row r="4344" spans="1:1" x14ac:dyDescent="0.3">
      <c r="A4344"/>
    </row>
    <row r="4345" spans="1:1" x14ac:dyDescent="0.3">
      <c r="A4345"/>
    </row>
    <row r="4346" spans="1:1" x14ac:dyDescent="0.3">
      <c r="A4346"/>
    </row>
    <row r="4347" spans="1:1" x14ac:dyDescent="0.3">
      <c r="A4347"/>
    </row>
    <row r="4348" spans="1:1" x14ac:dyDescent="0.3">
      <c r="A4348"/>
    </row>
    <row r="4349" spans="1:1" x14ac:dyDescent="0.3">
      <c r="A4349"/>
    </row>
    <row r="4350" spans="1:1" x14ac:dyDescent="0.3">
      <c r="A4350"/>
    </row>
    <row r="4351" spans="1:1" x14ac:dyDescent="0.3">
      <c r="A4351"/>
    </row>
    <row r="4352" spans="1:1" x14ac:dyDescent="0.3">
      <c r="A4352"/>
    </row>
    <row r="4353" spans="1:1" x14ac:dyDescent="0.3">
      <c r="A4353"/>
    </row>
    <row r="4354" spans="1:1" x14ac:dyDescent="0.3">
      <c r="A4354"/>
    </row>
    <row r="4355" spans="1:1" x14ac:dyDescent="0.3">
      <c r="A4355"/>
    </row>
    <row r="4356" spans="1:1" x14ac:dyDescent="0.3">
      <c r="A4356"/>
    </row>
    <row r="4357" spans="1:1" x14ac:dyDescent="0.3">
      <c r="A4357"/>
    </row>
    <row r="4358" spans="1:1" x14ac:dyDescent="0.3">
      <c r="A4358"/>
    </row>
    <row r="4359" spans="1:1" x14ac:dyDescent="0.3">
      <c r="A4359"/>
    </row>
    <row r="4360" spans="1:1" x14ac:dyDescent="0.3">
      <c r="A4360"/>
    </row>
    <row r="4361" spans="1:1" x14ac:dyDescent="0.3">
      <c r="A4361"/>
    </row>
    <row r="4362" spans="1:1" x14ac:dyDescent="0.3">
      <c r="A4362"/>
    </row>
    <row r="4363" spans="1:1" x14ac:dyDescent="0.3">
      <c r="A4363"/>
    </row>
    <row r="4364" spans="1:1" x14ac:dyDescent="0.3">
      <c r="A4364"/>
    </row>
    <row r="4365" spans="1:1" x14ac:dyDescent="0.3">
      <c r="A4365"/>
    </row>
    <row r="4366" spans="1:1" x14ac:dyDescent="0.3">
      <c r="A4366"/>
    </row>
    <row r="4367" spans="1:1" x14ac:dyDescent="0.3">
      <c r="A4367"/>
    </row>
    <row r="4368" spans="1:1" x14ac:dyDescent="0.3">
      <c r="A4368"/>
    </row>
    <row r="4369" spans="1:1" x14ac:dyDescent="0.3">
      <c r="A4369"/>
    </row>
    <row r="4370" spans="1:1" x14ac:dyDescent="0.3">
      <c r="A4370"/>
    </row>
    <row r="4371" spans="1:1" x14ac:dyDescent="0.3">
      <c r="A4371"/>
    </row>
    <row r="4372" spans="1:1" x14ac:dyDescent="0.3">
      <c r="A4372"/>
    </row>
    <row r="4373" spans="1:1" x14ac:dyDescent="0.3">
      <c r="A4373"/>
    </row>
    <row r="4374" spans="1:1" x14ac:dyDescent="0.3">
      <c r="A4374"/>
    </row>
    <row r="4375" spans="1:1" x14ac:dyDescent="0.3">
      <c r="A4375"/>
    </row>
    <row r="4376" spans="1:1" x14ac:dyDescent="0.3">
      <c r="A4376"/>
    </row>
    <row r="4377" spans="1:1" x14ac:dyDescent="0.3">
      <c r="A4377"/>
    </row>
    <row r="4378" spans="1:1" x14ac:dyDescent="0.3">
      <c r="A4378"/>
    </row>
    <row r="4379" spans="1:1" x14ac:dyDescent="0.3">
      <c r="A4379"/>
    </row>
    <row r="4380" spans="1:1" x14ac:dyDescent="0.3">
      <c r="A4380"/>
    </row>
    <row r="4381" spans="1:1" x14ac:dyDescent="0.3">
      <c r="A4381"/>
    </row>
    <row r="4382" spans="1:1" x14ac:dyDescent="0.3">
      <c r="A4382"/>
    </row>
    <row r="4383" spans="1:1" x14ac:dyDescent="0.3">
      <c r="A4383"/>
    </row>
    <row r="4384" spans="1:1" x14ac:dyDescent="0.3">
      <c r="A4384"/>
    </row>
    <row r="4385" spans="1:1" x14ac:dyDescent="0.3">
      <c r="A4385"/>
    </row>
    <row r="4386" spans="1:1" x14ac:dyDescent="0.3">
      <c r="A4386"/>
    </row>
    <row r="4387" spans="1:1" x14ac:dyDescent="0.3">
      <c r="A4387"/>
    </row>
    <row r="4388" spans="1:1" x14ac:dyDescent="0.3">
      <c r="A4388"/>
    </row>
    <row r="4389" spans="1:1" x14ac:dyDescent="0.3">
      <c r="A4389"/>
    </row>
    <row r="4390" spans="1:1" x14ac:dyDescent="0.3">
      <c r="A4390"/>
    </row>
    <row r="4391" spans="1:1" x14ac:dyDescent="0.3">
      <c r="A4391"/>
    </row>
    <row r="4392" spans="1:1" x14ac:dyDescent="0.3">
      <c r="A4392"/>
    </row>
    <row r="4393" spans="1:1" x14ac:dyDescent="0.3">
      <c r="A4393"/>
    </row>
    <row r="4394" spans="1:1" x14ac:dyDescent="0.3">
      <c r="A4394"/>
    </row>
    <row r="4395" spans="1:1" x14ac:dyDescent="0.3">
      <c r="A4395"/>
    </row>
    <row r="4396" spans="1:1" x14ac:dyDescent="0.3">
      <c r="A4396"/>
    </row>
    <row r="4397" spans="1:1" x14ac:dyDescent="0.3">
      <c r="A4397"/>
    </row>
    <row r="4398" spans="1:1" x14ac:dyDescent="0.3">
      <c r="A4398"/>
    </row>
    <row r="4399" spans="1:1" x14ac:dyDescent="0.3">
      <c r="A4399"/>
    </row>
    <row r="4400" spans="1:1" x14ac:dyDescent="0.3">
      <c r="A4400"/>
    </row>
    <row r="4401" spans="1:1" x14ac:dyDescent="0.3">
      <c r="A4401"/>
    </row>
    <row r="4402" spans="1:1" x14ac:dyDescent="0.3">
      <c r="A4402"/>
    </row>
    <row r="4403" spans="1:1" x14ac:dyDescent="0.3">
      <c r="A4403"/>
    </row>
    <row r="4404" spans="1:1" x14ac:dyDescent="0.3">
      <c r="A4404"/>
    </row>
    <row r="4405" spans="1:1" x14ac:dyDescent="0.3">
      <c r="A4405"/>
    </row>
    <row r="4406" spans="1:1" x14ac:dyDescent="0.3">
      <c r="A4406"/>
    </row>
    <row r="4407" spans="1:1" x14ac:dyDescent="0.3">
      <c r="A4407"/>
    </row>
    <row r="4408" spans="1:1" x14ac:dyDescent="0.3">
      <c r="A4408"/>
    </row>
    <row r="4409" spans="1:1" x14ac:dyDescent="0.3">
      <c r="A4409"/>
    </row>
    <row r="4410" spans="1:1" x14ac:dyDescent="0.3">
      <c r="A4410"/>
    </row>
    <row r="4411" spans="1:1" x14ac:dyDescent="0.3">
      <c r="A4411"/>
    </row>
    <row r="4412" spans="1:1" x14ac:dyDescent="0.3">
      <c r="A4412"/>
    </row>
    <row r="4413" spans="1:1" x14ac:dyDescent="0.3">
      <c r="A4413"/>
    </row>
    <row r="4414" spans="1:1" x14ac:dyDescent="0.3">
      <c r="A4414"/>
    </row>
    <row r="4415" spans="1:1" x14ac:dyDescent="0.3">
      <c r="A4415"/>
    </row>
    <row r="4416" spans="1:1" x14ac:dyDescent="0.3">
      <c r="A4416"/>
    </row>
    <row r="4417" spans="1:1" x14ac:dyDescent="0.3">
      <c r="A4417"/>
    </row>
    <row r="4418" spans="1:1" x14ac:dyDescent="0.3">
      <c r="A4418"/>
    </row>
    <row r="4419" spans="1:1" x14ac:dyDescent="0.3">
      <c r="A4419"/>
    </row>
    <row r="4420" spans="1:1" x14ac:dyDescent="0.3">
      <c r="A4420"/>
    </row>
    <row r="4421" spans="1:1" x14ac:dyDescent="0.3">
      <c r="A4421"/>
    </row>
    <row r="4422" spans="1:1" x14ac:dyDescent="0.3">
      <c r="A4422"/>
    </row>
    <row r="4423" spans="1:1" x14ac:dyDescent="0.3">
      <c r="A4423"/>
    </row>
    <row r="4424" spans="1:1" x14ac:dyDescent="0.3">
      <c r="A4424"/>
    </row>
    <row r="4425" spans="1:1" x14ac:dyDescent="0.3">
      <c r="A4425"/>
    </row>
    <row r="4426" spans="1:1" x14ac:dyDescent="0.3">
      <c r="A4426"/>
    </row>
    <row r="4427" spans="1:1" x14ac:dyDescent="0.3">
      <c r="A4427"/>
    </row>
    <row r="4428" spans="1:1" x14ac:dyDescent="0.3">
      <c r="A4428"/>
    </row>
    <row r="4429" spans="1:1" x14ac:dyDescent="0.3">
      <c r="A4429"/>
    </row>
    <row r="4430" spans="1:1" x14ac:dyDescent="0.3">
      <c r="A4430"/>
    </row>
    <row r="4431" spans="1:1" x14ac:dyDescent="0.3">
      <c r="A4431"/>
    </row>
    <row r="4432" spans="1:1" x14ac:dyDescent="0.3">
      <c r="A4432"/>
    </row>
    <row r="4433" spans="1:1" x14ac:dyDescent="0.3">
      <c r="A4433"/>
    </row>
    <row r="4434" spans="1:1" x14ac:dyDescent="0.3">
      <c r="A4434"/>
    </row>
    <row r="4435" spans="1:1" x14ac:dyDescent="0.3">
      <c r="A4435"/>
    </row>
    <row r="4436" spans="1:1" x14ac:dyDescent="0.3">
      <c r="A4436"/>
    </row>
    <row r="4437" spans="1:1" x14ac:dyDescent="0.3">
      <c r="A4437"/>
    </row>
    <row r="4438" spans="1:1" x14ac:dyDescent="0.3">
      <c r="A4438"/>
    </row>
    <row r="4439" spans="1:1" x14ac:dyDescent="0.3">
      <c r="A4439"/>
    </row>
    <row r="4440" spans="1:1" x14ac:dyDescent="0.3">
      <c r="A4440"/>
    </row>
    <row r="4441" spans="1:1" x14ac:dyDescent="0.3">
      <c r="A4441"/>
    </row>
    <row r="4442" spans="1:1" x14ac:dyDescent="0.3">
      <c r="A4442"/>
    </row>
    <row r="4443" spans="1:1" x14ac:dyDescent="0.3">
      <c r="A4443"/>
    </row>
    <row r="4444" spans="1:1" x14ac:dyDescent="0.3">
      <c r="A4444"/>
    </row>
    <row r="4445" spans="1:1" x14ac:dyDescent="0.3">
      <c r="A4445"/>
    </row>
    <row r="4446" spans="1:1" x14ac:dyDescent="0.3">
      <c r="A4446"/>
    </row>
    <row r="4447" spans="1:1" x14ac:dyDescent="0.3">
      <c r="A4447"/>
    </row>
    <row r="4448" spans="1:1" x14ac:dyDescent="0.3">
      <c r="A4448"/>
    </row>
    <row r="4449" spans="1:1" x14ac:dyDescent="0.3">
      <c r="A4449"/>
    </row>
    <row r="4450" spans="1:1" x14ac:dyDescent="0.3">
      <c r="A4450"/>
    </row>
    <row r="4451" spans="1:1" x14ac:dyDescent="0.3">
      <c r="A4451"/>
    </row>
    <row r="4452" spans="1:1" x14ac:dyDescent="0.3">
      <c r="A4452"/>
    </row>
    <row r="4453" spans="1:1" x14ac:dyDescent="0.3">
      <c r="A4453"/>
    </row>
    <row r="4454" spans="1:1" x14ac:dyDescent="0.3">
      <c r="A4454"/>
    </row>
    <row r="4455" spans="1:1" x14ac:dyDescent="0.3">
      <c r="A4455"/>
    </row>
    <row r="4456" spans="1:1" x14ac:dyDescent="0.3">
      <c r="A4456"/>
    </row>
    <row r="4457" spans="1:1" x14ac:dyDescent="0.3">
      <c r="A4457"/>
    </row>
    <row r="4458" spans="1:1" x14ac:dyDescent="0.3">
      <c r="A4458"/>
    </row>
    <row r="4459" spans="1:1" x14ac:dyDescent="0.3">
      <c r="A4459"/>
    </row>
    <row r="4460" spans="1:1" x14ac:dyDescent="0.3">
      <c r="A4460"/>
    </row>
    <row r="4461" spans="1:1" x14ac:dyDescent="0.3">
      <c r="A4461"/>
    </row>
    <row r="4462" spans="1:1" x14ac:dyDescent="0.3">
      <c r="A4462"/>
    </row>
    <row r="4463" spans="1:1" x14ac:dyDescent="0.3">
      <c r="A4463"/>
    </row>
    <row r="4464" spans="1:1" x14ac:dyDescent="0.3">
      <c r="A4464"/>
    </row>
    <row r="4465" spans="1:1" x14ac:dyDescent="0.3">
      <c r="A4465"/>
    </row>
    <row r="4466" spans="1:1" x14ac:dyDescent="0.3">
      <c r="A4466"/>
    </row>
    <row r="4467" spans="1:1" x14ac:dyDescent="0.3">
      <c r="A4467"/>
    </row>
    <row r="4468" spans="1:1" x14ac:dyDescent="0.3">
      <c r="A4468"/>
    </row>
    <row r="4469" spans="1:1" x14ac:dyDescent="0.3">
      <c r="A4469"/>
    </row>
    <row r="4470" spans="1:1" x14ac:dyDescent="0.3">
      <c r="A4470"/>
    </row>
    <row r="4471" spans="1:1" x14ac:dyDescent="0.3">
      <c r="A4471"/>
    </row>
    <row r="4472" spans="1:1" x14ac:dyDescent="0.3">
      <c r="A4472"/>
    </row>
    <row r="4473" spans="1:1" x14ac:dyDescent="0.3">
      <c r="A4473"/>
    </row>
  </sheetData>
  <protectedRanges>
    <protectedRange algorithmName="SHA-512" hashValue="XWw3POWQ2gY13JmzFn2UmtUqnt/M91PZI14vCDiCxPEBnWhxE1yNZcKFdIOBrM6INSvBOKRwNHmilsH56WeDzQ==" saltValue="aih2J5zEnFgum10rShwawA==" spinCount="100000" sqref="D38:J40" name="Range9"/>
    <protectedRange sqref="B36:C40" name="Range6"/>
    <protectedRange sqref="E38:J40" name="Range5"/>
    <protectedRange sqref="B36:J37" name="Range4"/>
    <protectedRange sqref="B15:B17" name="Range3"/>
    <protectedRange sqref="D15:E17" name="Range2"/>
    <protectedRange sqref="C18:C35" name="Range1"/>
    <protectedRange sqref="A7:F9" name="Range7"/>
    <protectedRange sqref="D3:F5" name="Range8"/>
  </protectedRanges>
  <mergeCells count="20">
    <mergeCell ref="A10:C10"/>
    <mergeCell ref="E13:E14"/>
    <mergeCell ref="C15:C17"/>
    <mergeCell ref="J15:J17"/>
    <mergeCell ref="A12:J12"/>
    <mergeCell ref="D10:F10"/>
    <mergeCell ref="A11:H11"/>
    <mergeCell ref="A13:A14"/>
    <mergeCell ref="C13:C14"/>
    <mergeCell ref="D5:F5"/>
    <mergeCell ref="D6:F6"/>
    <mergeCell ref="D7:F9"/>
    <mergeCell ref="A1:F2"/>
    <mergeCell ref="D3:F3"/>
    <mergeCell ref="D4:F4"/>
    <mergeCell ref="A3:C3"/>
    <mergeCell ref="A4:C4"/>
    <mergeCell ref="A5:C5"/>
    <mergeCell ref="A6:C6"/>
    <mergeCell ref="A7:C9"/>
  </mergeCells>
  <pageMargins left="0.25" right="0.25" top="0.75" bottom="0.75" header="0.3" footer="0.3"/>
  <pageSetup paperSize="9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527B14-BBD9-4E62-9113-421F52463EA3}">
  <sheetPr codeName="Sheet10"/>
  <dimension ref="A1:L72"/>
  <sheetViews>
    <sheetView topLeftCell="A13" zoomScale="80" zoomScaleNormal="80" workbookViewId="0">
      <selection activeCell="H22" sqref="H21:I22"/>
    </sheetView>
  </sheetViews>
  <sheetFormatPr defaultRowHeight="14.4" x14ac:dyDescent="0.3"/>
  <cols>
    <col min="1" max="1" width="7.44140625" style="4" customWidth="1"/>
    <col min="2" max="2" width="9.33203125" customWidth="1"/>
    <col min="3" max="4" width="7.44140625" customWidth="1"/>
    <col min="5" max="5" width="9.5546875" customWidth="1"/>
    <col min="6" max="6" width="7.44140625" customWidth="1"/>
    <col min="10" max="10" width="15.6640625" bestFit="1" customWidth="1"/>
    <col min="12" max="12" width="19.77734375" style="103" bestFit="1" customWidth="1"/>
  </cols>
  <sheetData>
    <row r="1" spans="1:10" ht="12" customHeight="1" x14ac:dyDescent="0.3">
      <c r="A1" s="305" t="s">
        <v>1</v>
      </c>
      <c r="B1" s="305"/>
      <c r="C1" s="305"/>
      <c r="D1" s="305"/>
      <c r="E1" s="305"/>
      <c r="F1" s="305"/>
    </row>
    <row r="2" spans="1:10" ht="18" customHeight="1" x14ac:dyDescent="0.3">
      <c r="A2" s="100" t="s">
        <v>132</v>
      </c>
      <c r="B2" s="100" t="s">
        <v>133</v>
      </c>
      <c r="C2" s="306" t="s">
        <v>131</v>
      </c>
      <c r="D2" s="307"/>
      <c r="E2" s="307"/>
      <c r="F2" s="1"/>
    </row>
    <row r="3" spans="1:10" ht="14.85" customHeight="1" x14ac:dyDescent="0.3">
      <c r="A3" s="100"/>
      <c r="B3" s="3"/>
      <c r="C3" s="3" t="s">
        <v>25</v>
      </c>
      <c r="D3" s="3" t="s">
        <v>130</v>
      </c>
      <c r="E3" s="3" t="s">
        <v>39</v>
      </c>
      <c r="F3" s="3" t="s">
        <v>134</v>
      </c>
      <c r="G3" t="s">
        <v>155</v>
      </c>
    </row>
    <row r="4" spans="1:10" ht="15.15" customHeight="1" x14ac:dyDescent="0.3">
      <c r="A4" s="1" t="s">
        <v>2</v>
      </c>
      <c r="B4" s="3" t="s">
        <v>3</v>
      </c>
      <c r="C4" s="3" t="s">
        <v>0</v>
      </c>
      <c r="D4" s="3" t="s">
        <v>0</v>
      </c>
      <c r="E4" s="3" t="s">
        <v>0</v>
      </c>
      <c r="F4" s="3" t="s">
        <v>4</v>
      </c>
      <c r="G4" t="s">
        <v>156</v>
      </c>
    </row>
    <row r="5" spans="1:10" ht="12" customHeight="1" x14ac:dyDescent="0.3">
      <c r="A5" s="305" t="s">
        <v>1</v>
      </c>
      <c r="B5" s="305"/>
      <c r="C5" s="305"/>
      <c r="D5" s="305"/>
      <c r="E5" s="305"/>
      <c r="F5" s="305"/>
      <c r="J5" s="102"/>
    </row>
    <row r="6" spans="1:10" s="12" customFormat="1" ht="15" customHeight="1" x14ac:dyDescent="0.3">
      <c r="A6" s="156">
        <v>2.9</v>
      </c>
      <c r="B6" s="156">
        <v>0</v>
      </c>
      <c r="C6" s="156">
        <v>2.9</v>
      </c>
      <c r="D6" s="156">
        <v>5.75</v>
      </c>
      <c r="E6" s="156">
        <v>0</v>
      </c>
      <c r="F6" s="156">
        <v>4.49</v>
      </c>
      <c r="G6" s="156">
        <v>2.9</v>
      </c>
      <c r="I6" s="101"/>
    </row>
    <row r="7" spans="1:10" s="12" customFormat="1" ht="13.95" customHeight="1" x14ac:dyDescent="0.3">
      <c r="A7" s="156">
        <v>2.9249999999999998</v>
      </c>
      <c r="B7" s="156">
        <v>0.25</v>
      </c>
      <c r="C7" s="156">
        <v>2.9249999999999998</v>
      </c>
      <c r="D7" s="156">
        <v>5.75</v>
      </c>
      <c r="E7" s="156">
        <v>0</v>
      </c>
      <c r="F7" s="156">
        <v>4.49</v>
      </c>
      <c r="G7" s="156">
        <v>2.9710000000000001</v>
      </c>
    </row>
    <row r="8" spans="1:10" s="12" customFormat="1" ht="14.1" customHeight="1" x14ac:dyDescent="0.3">
      <c r="A8" s="156">
        <v>2.95</v>
      </c>
      <c r="B8" s="156">
        <v>0.49</v>
      </c>
      <c r="C8" s="156">
        <v>2.95</v>
      </c>
      <c r="D8" s="156">
        <v>5.75</v>
      </c>
      <c r="E8" s="156">
        <v>0</v>
      </c>
      <c r="F8" s="156">
        <v>4.49</v>
      </c>
      <c r="G8" s="156">
        <v>3.0710000000000002</v>
      </c>
    </row>
    <row r="9" spans="1:10" s="12" customFormat="1" ht="13.95" customHeight="1" x14ac:dyDescent="0.3">
      <c r="A9" s="156">
        <v>2.9750000000000001</v>
      </c>
      <c r="B9" s="156">
        <v>0.74</v>
      </c>
      <c r="C9" s="156">
        <v>2.9750000000000001</v>
      </c>
      <c r="D9" s="156">
        <v>5.75</v>
      </c>
      <c r="E9" s="156">
        <v>0</v>
      </c>
      <c r="F9" s="156">
        <v>4.49</v>
      </c>
      <c r="G9" s="156">
        <v>3.1669999999999998</v>
      </c>
    </row>
    <row r="10" spans="1:10" s="12" customFormat="1" ht="13.95" customHeight="1" x14ac:dyDescent="0.3">
      <c r="A10" s="156">
        <v>3</v>
      </c>
      <c r="B10" s="156">
        <v>0.99</v>
      </c>
      <c r="C10" s="156">
        <v>3</v>
      </c>
      <c r="D10" s="156">
        <v>5.75</v>
      </c>
      <c r="E10" s="156">
        <v>0</v>
      </c>
      <c r="F10" s="156">
        <v>4.49</v>
      </c>
      <c r="G10" s="156">
        <v>3.25</v>
      </c>
    </row>
    <row r="11" spans="1:10" s="12" customFormat="1" ht="14.1" customHeight="1" x14ac:dyDescent="0.3">
      <c r="A11" s="156">
        <v>3.0249999999999999</v>
      </c>
      <c r="B11" s="156">
        <v>1.23</v>
      </c>
      <c r="C11" s="156">
        <v>3.0249999999999999</v>
      </c>
      <c r="D11" s="156">
        <v>5.75</v>
      </c>
      <c r="E11" s="156">
        <v>0</v>
      </c>
      <c r="F11" s="156">
        <v>4.49</v>
      </c>
      <c r="G11" s="156">
        <v>3.33</v>
      </c>
    </row>
    <row r="12" spans="1:10" s="12" customFormat="1" ht="13.95" customHeight="1" x14ac:dyDescent="0.3">
      <c r="A12" s="156">
        <v>3.05</v>
      </c>
      <c r="B12" s="156">
        <v>1.48</v>
      </c>
      <c r="C12" s="156">
        <v>3.05</v>
      </c>
      <c r="D12" s="156">
        <v>5.75</v>
      </c>
      <c r="E12" s="156">
        <v>0</v>
      </c>
      <c r="F12" s="156">
        <v>4.49</v>
      </c>
      <c r="G12" s="156">
        <v>3.407</v>
      </c>
    </row>
    <row r="13" spans="1:10" s="12" customFormat="1" ht="13.95" customHeight="1" x14ac:dyDescent="0.3">
      <c r="A13" s="156">
        <v>3.0750000000000002</v>
      </c>
      <c r="B13" s="156">
        <v>1.72</v>
      </c>
      <c r="C13" s="156">
        <v>3.0750000000000002</v>
      </c>
      <c r="D13" s="156">
        <v>5.75</v>
      </c>
      <c r="E13" s="156">
        <v>0</v>
      </c>
      <c r="F13" s="156">
        <v>4.49</v>
      </c>
      <c r="G13" s="156">
        <v>3.4820000000000002</v>
      </c>
    </row>
    <row r="14" spans="1:10" s="12" customFormat="1" ht="14.1" customHeight="1" x14ac:dyDescent="0.3">
      <c r="A14" s="156">
        <v>3.1</v>
      </c>
      <c r="B14" s="156">
        <v>1.97</v>
      </c>
      <c r="C14" s="156">
        <v>3.1</v>
      </c>
      <c r="D14" s="156">
        <v>5.75</v>
      </c>
      <c r="E14" s="156">
        <v>0</v>
      </c>
      <c r="F14" s="156">
        <v>4.49</v>
      </c>
      <c r="G14" s="156">
        <v>3.5539999999999998</v>
      </c>
    </row>
    <row r="15" spans="1:10" s="12" customFormat="1" ht="13.95" customHeight="1" x14ac:dyDescent="0.3">
      <c r="A15" s="156">
        <v>3.125</v>
      </c>
      <c r="B15" s="156">
        <v>2.2200000000000002</v>
      </c>
      <c r="C15" s="156">
        <v>3.125</v>
      </c>
      <c r="D15" s="156">
        <v>5.75</v>
      </c>
      <c r="E15" s="156">
        <v>0</v>
      </c>
      <c r="F15" s="156">
        <v>4.49</v>
      </c>
      <c r="G15" s="156">
        <v>3.625</v>
      </c>
    </row>
    <row r="16" spans="1:10" s="12" customFormat="1" ht="13.95" customHeight="1" x14ac:dyDescent="0.3">
      <c r="A16" s="156">
        <v>3.15</v>
      </c>
      <c r="B16" s="156">
        <v>2.46</v>
      </c>
      <c r="C16" s="156">
        <v>3.15</v>
      </c>
      <c r="D16" s="156">
        <v>5.75</v>
      </c>
      <c r="E16" s="156">
        <v>0</v>
      </c>
      <c r="F16" s="156">
        <v>4.49</v>
      </c>
      <c r="G16" s="156">
        <v>3.694</v>
      </c>
    </row>
    <row r="17" spans="1:7" s="12" customFormat="1" ht="14.1" customHeight="1" x14ac:dyDescent="0.3">
      <c r="A17" s="156">
        <v>3.1749999999999998</v>
      </c>
      <c r="B17" s="156">
        <v>2.71</v>
      </c>
      <c r="C17" s="156">
        <v>3.1749999999999998</v>
      </c>
      <c r="D17" s="156">
        <v>5.75</v>
      </c>
      <c r="E17" s="156">
        <v>0</v>
      </c>
      <c r="F17" s="156">
        <v>4.49</v>
      </c>
      <c r="G17" s="156">
        <v>3.7610000000000001</v>
      </c>
    </row>
    <row r="18" spans="1:7" s="12" customFormat="1" ht="13.95" customHeight="1" x14ac:dyDescent="0.3">
      <c r="A18" s="156">
        <v>3.2</v>
      </c>
      <c r="B18" s="156">
        <v>2.96</v>
      </c>
      <c r="C18" s="156">
        <v>3.2</v>
      </c>
      <c r="D18" s="156">
        <v>5.75</v>
      </c>
      <c r="E18" s="156">
        <v>0</v>
      </c>
      <c r="F18" s="156">
        <v>4.49</v>
      </c>
      <c r="G18" s="156">
        <v>3.8250000000000002</v>
      </c>
    </row>
    <row r="19" spans="1:7" s="12" customFormat="1" ht="13.95" customHeight="1" x14ac:dyDescent="0.3">
      <c r="A19" s="156">
        <v>3.2250000000000001</v>
      </c>
      <c r="B19" s="156">
        <v>3.2</v>
      </c>
      <c r="C19" s="156">
        <v>3.2250000000000001</v>
      </c>
      <c r="D19" s="156">
        <v>5.75</v>
      </c>
      <c r="E19" s="156">
        <v>0</v>
      </c>
      <c r="F19" s="156">
        <v>4.49</v>
      </c>
      <c r="G19" s="156">
        <v>3.8879999999999999</v>
      </c>
    </row>
    <row r="20" spans="1:7" s="12" customFormat="1" ht="14.1" customHeight="1" x14ac:dyDescent="0.3">
      <c r="A20" s="156">
        <v>3.25</v>
      </c>
      <c r="B20" s="156">
        <v>3.45</v>
      </c>
      <c r="C20" s="156">
        <v>3.25</v>
      </c>
      <c r="D20" s="156">
        <v>5.75</v>
      </c>
      <c r="E20" s="156">
        <v>0</v>
      </c>
      <c r="F20" s="156">
        <v>4.49</v>
      </c>
      <c r="G20" s="156">
        <v>3.95</v>
      </c>
    </row>
    <row r="21" spans="1:7" s="12" customFormat="1" ht="13.95" customHeight="1" x14ac:dyDescent="0.3">
      <c r="A21" s="156">
        <v>3.2749999999999999</v>
      </c>
      <c r="B21" s="156">
        <v>3.69</v>
      </c>
      <c r="C21" s="156">
        <v>3.2749999999999999</v>
      </c>
      <c r="D21" s="156">
        <v>5.75</v>
      </c>
      <c r="E21" s="156">
        <v>0</v>
      </c>
      <c r="F21" s="156">
        <v>4.49</v>
      </c>
      <c r="G21" s="156">
        <v>4.01</v>
      </c>
    </row>
    <row r="22" spans="1:7" s="12" customFormat="1" ht="13.95" customHeight="1" x14ac:dyDescent="0.3">
      <c r="A22" s="156">
        <v>3.3</v>
      </c>
      <c r="B22" s="156">
        <v>3.94</v>
      </c>
      <c r="C22" s="156">
        <v>3.3</v>
      </c>
      <c r="D22" s="156">
        <v>5.75</v>
      </c>
      <c r="E22" s="156">
        <v>0</v>
      </c>
      <c r="F22" s="156">
        <v>4.49</v>
      </c>
      <c r="G22" s="156">
        <v>4.0679999999999996</v>
      </c>
    </row>
    <row r="23" spans="1:7" s="12" customFormat="1" ht="14.1" customHeight="1" x14ac:dyDescent="0.3">
      <c r="A23" s="156">
        <v>3.3250000000000002</v>
      </c>
      <c r="B23" s="156">
        <v>4.1900000000000004</v>
      </c>
      <c r="C23" s="156">
        <v>3.3250000000000002</v>
      </c>
      <c r="D23" s="156">
        <v>5.75</v>
      </c>
      <c r="E23" s="156">
        <v>0</v>
      </c>
      <c r="F23" s="156">
        <v>4.49</v>
      </c>
      <c r="G23" s="156">
        <v>4.125</v>
      </c>
    </row>
    <row r="24" spans="1:7" s="12" customFormat="1" ht="13.95" customHeight="1" x14ac:dyDescent="0.3">
      <c r="A24" s="156">
        <v>3.35</v>
      </c>
      <c r="B24" s="156">
        <v>4.43</v>
      </c>
      <c r="C24" s="156">
        <v>3.35</v>
      </c>
      <c r="D24" s="156">
        <v>5.75</v>
      </c>
      <c r="E24" s="156">
        <v>0</v>
      </c>
      <c r="F24" s="156">
        <v>4.49</v>
      </c>
      <c r="G24" s="156">
        <v>4.18</v>
      </c>
    </row>
    <row r="25" spans="1:7" s="12" customFormat="1" ht="13.95" customHeight="1" x14ac:dyDescent="0.3">
      <c r="A25" s="156">
        <v>3.375</v>
      </c>
      <c r="B25" s="156">
        <v>4.68</v>
      </c>
      <c r="C25" s="156">
        <v>3.375</v>
      </c>
      <c r="D25" s="156">
        <v>5.75</v>
      </c>
      <c r="E25" s="156">
        <v>0</v>
      </c>
      <c r="F25" s="156">
        <v>4.49</v>
      </c>
      <c r="G25" s="156">
        <v>4.335</v>
      </c>
    </row>
    <row r="26" spans="1:7" s="12" customFormat="1" ht="14.1" customHeight="1" x14ac:dyDescent="0.3">
      <c r="A26" s="156">
        <v>3.4</v>
      </c>
      <c r="B26" s="156">
        <v>4.93</v>
      </c>
      <c r="C26" s="156">
        <v>3.4</v>
      </c>
      <c r="D26" s="156">
        <v>5.75</v>
      </c>
      <c r="E26" s="156">
        <v>0</v>
      </c>
      <c r="F26" s="156">
        <v>4.49</v>
      </c>
      <c r="G26" s="156">
        <v>4.3120000000000003</v>
      </c>
    </row>
    <row r="27" spans="1:7" s="12" customFormat="1" ht="13.95" customHeight="1" x14ac:dyDescent="0.3">
      <c r="A27" s="156">
        <v>3.4249999999999998</v>
      </c>
      <c r="B27" s="156">
        <v>5.17</v>
      </c>
      <c r="C27" s="156">
        <v>3.4249999999999998</v>
      </c>
      <c r="D27" s="156">
        <v>5.75</v>
      </c>
      <c r="E27" s="156">
        <v>0</v>
      </c>
      <c r="F27" s="156">
        <v>4.49</v>
      </c>
      <c r="G27" s="156">
        <v>4.2489999999999997</v>
      </c>
    </row>
    <row r="28" spans="1:7" s="113" customFormat="1" ht="13.95" customHeight="1" x14ac:dyDescent="0.3">
      <c r="A28" s="156">
        <v>3.45</v>
      </c>
      <c r="B28" s="156">
        <v>5.42</v>
      </c>
      <c r="C28" s="156">
        <v>3.45</v>
      </c>
      <c r="D28" s="156">
        <v>5.75</v>
      </c>
      <c r="E28" s="156">
        <v>0</v>
      </c>
      <c r="F28" s="156">
        <v>4.49</v>
      </c>
      <c r="G28" s="156">
        <v>4.1840000000000002</v>
      </c>
    </row>
    <row r="29" spans="1:7" s="113" customFormat="1" ht="14.1" customHeight="1" x14ac:dyDescent="0.3">
      <c r="A29" s="156">
        <v>3.4750000000000001</v>
      </c>
      <c r="B29" s="156">
        <v>5.66</v>
      </c>
      <c r="C29" s="156">
        <v>3.4750000000000001</v>
      </c>
      <c r="D29" s="156">
        <v>5.75</v>
      </c>
      <c r="E29" s="156">
        <v>0</v>
      </c>
      <c r="F29" s="156">
        <v>4.49</v>
      </c>
      <c r="G29" s="156">
        <v>4.1180000000000003</v>
      </c>
    </row>
    <row r="30" spans="1:7" s="113" customFormat="1" ht="13.95" customHeight="1" x14ac:dyDescent="0.3">
      <c r="A30" s="156">
        <v>3.5</v>
      </c>
      <c r="B30" s="156">
        <v>5.91</v>
      </c>
      <c r="C30" s="156">
        <v>3.5</v>
      </c>
      <c r="D30" s="156">
        <v>5.75</v>
      </c>
      <c r="E30" s="156">
        <v>0</v>
      </c>
      <c r="F30" s="156">
        <v>4.49</v>
      </c>
      <c r="G30" s="156">
        <v>4.05</v>
      </c>
    </row>
    <row r="31" spans="1:7" s="113" customFormat="1" ht="13.95" customHeight="1" x14ac:dyDescent="0.3">
      <c r="A31" s="156">
        <v>3.5249999999999999</v>
      </c>
      <c r="B31" s="156">
        <v>6.15</v>
      </c>
      <c r="C31" s="156">
        <v>3.5249999999999999</v>
      </c>
      <c r="D31" s="156">
        <v>5.75</v>
      </c>
      <c r="E31" s="156">
        <v>0</v>
      </c>
      <c r="F31" s="156">
        <v>4.49</v>
      </c>
      <c r="G31" s="156">
        <v>3.9809999999999999</v>
      </c>
    </row>
    <row r="32" spans="1:7" s="113" customFormat="1" ht="13.8" customHeight="1" x14ac:dyDescent="0.3">
      <c r="A32" s="156">
        <v>3.55</v>
      </c>
      <c r="B32" s="156">
        <v>6.4</v>
      </c>
      <c r="C32" s="156">
        <v>3.55</v>
      </c>
      <c r="D32" s="156">
        <v>5.75</v>
      </c>
      <c r="E32" s="156">
        <v>0</v>
      </c>
      <c r="F32" s="156">
        <v>4.49</v>
      </c>
      <c r="G32" s="156">
        <v>3.91</v>
      </c>
    </row>
    <row r="33" spans="1:7" s="113" customFormat="1" ht="13.95" customHeight="1" x14ac:dyDescent="0.3">
      <c r="A33" s="156">
        <v>3.5750000000000002</v>
      </c>
      <c r="B33" s="156">
        <v>6.64</v>
      </c>
      <c r="C33" s="156">
        <v>3.5750000000000002</v>
      </c>
      <c r="D33" s="156">
        <v>5.75</v>
      </c>
      <c r="E33" s="156">
        <v>0</v>
      </c>
      <c r="F33" s="156">
        <v>4.49</v>
      </c>
      <c r="G33" s="156">
        <v>3.8380000000000001</v>
      </c>
    </row>
    <row r="34" spans="1:7" s="113" customFormat="1" ht="13.95" customHeight="1" x14ac:dyDescent="0.3">
      <c r="A34" s="156">
        <v>3.6</v>
      </c>
      <c r="B34" s="156">
        <v>6.89</v>
      </c>
      <c r="C34" s="156">
        <v>3.6</v>
      </c>
      <c r="D34" s="156">
        <v>5.75</v>
      </c>
      <c r="E34" s="156">
        <v>0</v>
      </c>
      <c r="F34" s="156">
        <v>4.49</v>
      </c>
      <c r="G34" s="156">
        <v>3.7639999999999998</v>
      </c>
    </row>
    <row r="35" spans="1:7" s="113" customFormat="1" ht="14.1" customHeight="1" x14ac:dyDescent="0.3">
      <c r="A35" s="156">
        <v>3.625</v>
      </c>
      <c r="B35" s="156">
        <v>7.14</v>
      </c>
      <c r="C35" s="156">
        <v>3.625</v>
      </c>
      <c r="D35" s="156">
        <v>5.75</v>
      </c>
      <c r="E35" s="156">
        <v>0</v>
      </c>
      <c r="F35" s="156">
        <v>4.49</v>
      </c>
      <c r="G35" s="156">
        <v>3.6909999999999998</v>
      </c>
    </row>
    <row r="36" spans="1:7" s="113" customFormat="1" ht="14.4" customHeight="1" x14ac:dyDescent="0.3">
      <c r="A36" s="156">
        <v>4.4000000000000004</v>
      </c>
      <c r="B36" s="156">
        <v>7.39</v>
      </c>
      <c r="C36" s="156">
        <v>3.65</v>
      </c>
      <c r="D36" s="156">
        <v>5.75</v>
      </c>
      <c r="E36" s="156">
        <v>0</v>
      </c>
      <c r="F36" s="156">
        <v>4.49</v>
      </c>
      <c r="G36" s="156">
        <v>4.258</v>
      </c>
    </row>
    <row r="37" spans="1:7" s="113" customFormat="1" x14ac:dyDescent="0.3">
      <c r="A37" s="156">
        <v>4.45</v>
      </c>
      <c r="B37" s="156">
        <v>7.63</v>
      </c>
      <c r="C37" s="156">
        <v>3.6739999999999999</v>
      </c>
      <c r="D37" s="156">
        <v>5.7489999999999997</v>
      </c>
      <c r="E37" s="156">
        <v>0</v>
      </c>
      <c r="F37" s="156">
        <v>3.37</v>
      </c>
      <c r="G37" s="156">
        <v>4.117</v>
      </c>
    </row>
    <row r="38" spans="1:7" s="113" customFormat="1" x14ac:dyDescent="0.3">
      <c r="A38" s="156">
        <v>4.4809999999999999</v>
      </c>
      <c r="B38" s="156">
        <v>7.7</v>
      </c>
      <c r="C38" s="156">
        <v>3.681</v>
      </c>
      <c r="D38" s="156">
        <v>5.7460000000000004</v>
      </c>
      <c r="E38" s="156">
        <v>0</v>
      </c>
      <c r="F38" s="156">
        <v>0.8</v>
      </c>
      <c r="G38" s="156">
        <v>3.786</v>
      </c>
    </row>
    <row r="39" spans="1:7" s="12" customFormat="1" x14ac:dyDescent="0.3">
      <c r="A39" s="156"/>
      <c r="B39" s="156"/>
      <c r="C39" s="156"/>
      <c r="D39" s="156"/>
      <c r="E39" s="156"/>
      <c r="F39" s="156"/>
      <c r="G39" s="156"/>
    </row>
    <row r="40" spans="1:7" s="12" customFormat="1" x14ac:dyDescent="0.3">
      <c r="A40" s="1"/>
      <c r="B40" s="108"/>
      <c r="C40" s="108"/>
      <c r="D40" s="108"/>
      <c r="E40" s="108"/>
      <c r="F40" s="108"/>
    </row>
    <row r="41" spans="1:7" s="12" customFormat="1" x14ac:dyDescent="0.3">
      <c r="A41" s="1"/>
      <c r="B41" s="108"/>
      <c r="C41" s="108"/>
      <c r="D41" s="108"/>
      <c r="E41" s="108"/>
      <c r="F41" s="108"/>
    </row>
    <row r="42" spans="1:7" s="12" customFormat="1" x14ac:dyDescent="0.3">
      <c r="A42" s="1"/>
      <c r="B42" s="108"/>
      <c r="C42" s="108"/>
      <c r="D42" s="108"/>
      <c r="E42" s="108"/>
      <c r="F42" s="108"/>
    </row>
    <row r="43" spans="1:7" s="12" customFormat="1" x14ac:dyDescent="0.3">
      <c r="A43" s="1"/>
      <c r="B43" s="108"/>
      <c r="C43" s="108"/>
      <c r="D43" s="108"/>
      <c r="E43" s="109"/>
      <c r="F43" s="109"/>
    </row>
    <row r="44" spans="1:7" s="12" customFormat="1" x14ac:dyDescent="0.3">
      <c r="A44" s="1"/>
      <c r="B44" s="108"/>
      <c r="C44" s="108"/>
      <c r="D44" s="108"/>
      <c r="E44" s="109"/>
      <c r="F44" s="109"/>
    </row>
    <row r="45" spans="1:7" s="12" customFormat="1" x14ac:dyDescent="0.3">
      <c r="A45" s="1"/>
      <c r="B45" s="108"/>
      <c r="C45" s="108"/>
      <c r="D45" s="108"/>
      <c r="E45" s="109"/>
      <c r="F45" s="109"/>
    </row>
    <row r="46" spans="1:7" s="12" customFormat="1" x14ac:dyDescent="0.3">
      <c r="A46" s="1"/>
      <c r="B46" s="108"/>
      <c r="C46" s="108"/>
      <c r="D46" s="108"/>
      <c r="E46" s="109"/>
      <c r="F46" s="109"/>
    </row>
    <row r="47" spans="1:7" s="12" customFormat="1" x14ac:dyDescent="0.3">
      <c r="A47" s="1"/>
      <c r="B47" s="108"/>
      <c r="C47" s="108"/>
      <c r="D47" s="108"/>
      <c r="E47" s="109"/>
      <c r="F47" s="109"/>
    </row>
    <row r="48" spans="1:7" s="12" customFormat="1" x14ac:dyDescent="0.3">
      <c r="A48" s="1"/>
      <c r="B48" s="108"/>
      <c r="C48" s="108"/>
      <c r="D48" s="108"/>
      <c r="E48" s="108"/>
      <c r="F48" s="108"/>
    </row>
    <row r="49" spans="1:6" s="12" customFormat="1" x14ac:dyDescent="0.3">
      <c r="A49" s="1"/>
      <c r="B49" s="108"/>
      <c r="C49" s="108"/>
      <c r="D49" s="108"/>
      <c r="E49" s="108"/>
      <c r="F49" s="108"/>
    </row>
    <row r="50" spans="1:6" s="12" customFormat="1" x14ac:dyDescent="0.3">
      <c r="A50" s="1"/>
      <c r="B50" s="108"/>
      <c r="C50" s="108"/>
      <c r="D50" s="108"/>
      <c r="E50" s="108"/>
      <c r="F50" s="108"/>
    </row>
    <row r="51" spans="1:6" s="12" customFormat="1" x14ac:dyDescent="0.3">
      <c r="A51" s="1"/>
      <c r="B51" s="108"/>
      <c r="C51" s="108"/>
      <c r="D51" s="108"/>
      <c r="E51" s="108"/>
      <c r="F51" s="108"/>
    </row>
    <row r="52" spans="1:6" s="12" customFormat="1" x14ac:dyDescent="0.3">
      <c r="A52" s="1"/>
      <c r="B52" s="108"/>
      <c r="C52" s="108"/>
      <c r="D52" s="108"/>
      <c r="E52" s="108"/>
      <c r="F52" s="108"/>
    </row>
    <row r="53" spans="1:6" s="12" customFormat="1" x14ac:dyDescent="0.3">
      <c r="A53" s="1"/>
      <c r="B53" s="108"/>
      <c r="C53" s="108"/>
      <c r="D53" s="108"/>
      <c r="E53" s="109"/>
      <c r="F53" s="108"/>
    </row>
    <row r="54" spans="1:6" s="12" customFormat="1" x14ac:dyDescent="0.3">
      <c r="A54" s="1"/>
      <c r="B54" s="108"/>
      <c r="C54" s="108"/>
      <c r="D54" s="108"/>
      <c r="E54" s="109"/>
      <c r="F54" s="108"/>
    </row>
    <row r="55" spans="1:6" s="12" customFormat="1" x14ac:dyDescent="0.3">
      <c r="A55" s="1"/>
      <c r="B55" s="109"/>
      <c r="C55" s="109"/>
      <c r="D55" s="109"/>
      <c r="E55" s="109"/>
      <c r="F55" s="108"/>
    </row>
    <row r="56" spans="1:6" s="12" customFormat="1" x14ac:dyDescent="0.3">
      <c r="A56" s="1"/>
      <c r="B56" s="109"/>
      <c r="C56" s="109"/>
      <c r="D56" s="109"/>
      <c r="E56" s="109"/>
      <c r="F56" s="108"/>
    </row>
    <row r="57" spans="1:6" s="12" customFormat="1" x14ac:dyDescent="0.3">
      <c r="A57" s="1"/>
      <c r="B57" s="109"/>
      <c r="C57" s="109"/>
      <c r="D57" s="109"/>
      <c r="E57" s="109"/>
      <c r="F57" s="108"/>
    </row>
    <row r="58" spans="1:6" s="12" customFormat="1" x14ac:dyDescent="0.3">
      <c r="A58" s="1"/>
      <c r="B58" s="109"/>
      <c r="C58" s="109"/>
      <c r="D58" s="109"/>
      <c r="E58" s="109"/>
      <c r="F58" s="108"/>
    </row>
    <row r="59" spans="1:6" s="12" customFormat="1" x14ac:dyDescent="0.3">
      <c r="A59" s="1"/>
      <c r="B59" s="109"/>
      <c r="C59" s="109"/>
      <c r="D59" s="109"/>
      <c r="E59" s="109"/>
      <c r="F59" s="108"/>
    </row>
    <row r="60" spans="1:6" s="12" customFormat="1" x14ac:dyDescent="0.3">
      <c r="A60" s="1"/>
      <c r="B60" s="109"/>
      <c r="C60" s="109"/>
      <c r="D60" s="109"/>
      <c r="E60" s="109"/>
      <c r="F60" s="108"/>
    </row>
    <row r="61" spans="1:6" s="12" customFormat="1" x14ac:dyDescent="0.3">
      <c r="A61" s="1"/>
      <c r="B61" s="109"/>
      <c r="C61" s="109"/>
      <c r="D61" s="109"/>
      <c r="E61" s="109"/>
      <c r="F61" s="108"/>
    </row>
    <row r="62" spans="1:6" s="12" customFormat="1" x14ac:dyDescent="0.3">
      <c r="A62" s="1"/>
      <c r="B62" s="108"/>
      <c r="C62" s="108"/>
      <c r="D62" s="108"/>
      <c r="E62" s="108"/>
      <c r="F62" s="108"/>
    </row>
    <row r="63" spans="1:6" s="12" customFormat="1" x14ac:dyDescent="0.3">
      <c r="A63" s="1"/>
      <c r="B63" s="109"/>
      <c r="C63" s="109"/>
      <c r="D63" s="108"/>
      <c r="E63" s="109"/>
      <c r="F63" s="108"/>
    </row>
    <row r="64" spans="1:6" s="12" customFormat="1" x14ac:dyDescent="0.3">
      <c r="A64" s="1"/>
      <c r="B64" s="108"/>
      <c r="C64" s="108"/>
      <c r="D64" s="108"/>
      <c r="E64" s="108"/>
      <c r="F64" s="108"/>
    </row>
    <row r="65" spans="1:6" s="12" customFormat="1" x14ac:dyDescent="0.3">
      <c r="A65" s="1"/>
      <c r="B65" s="107"/>
      <c r="C65" s="107"/>
      <c r="D65" s="107"/>
      <c r="E65" s="107"/>
      <c r="F65" s="107"/>
    </row>
    <row r="66" spans="1:6" s="12" customFormat="1" x14ac:dyDescent="0.3">
      <c r="A66" s="1"/>
      <c r="B66" s="106"/>
      <c r="C66" s="106"/>
      <c r="D66" s="106"/>
      <c r="E66" s="106"/>
      <c r="F66" s="106"/>
    </row>
    <row r="67" spans="1:6" s="12" customFormat="1" x14ac:dyDescent="0.3">
      <c r="A67" s="1"/>
      <c r="B67" s="106"/>
      <c r="C67" s="106"/>
      <c r="D67" s="106"/>
      <c r="E67" s="106"/>
      <c r="F67" s="106"/>
    </row>
    <row r="68" spans="1:6" s="12" customFormat="1" x14ac:dyDescent="0.3">
      <c r="A68" s="1"/>
      <c r="B68" s="106"/>
      <c r="C68" s="106"/>
      <c r="D68" s="106"/>
      <c r="E68" s="106"/>
      <c r="F68" s="106"/>
    </row>
    <row r="69" spans="1:6" s="12" customFormat="1" x14ac:dyDescent="0.3">
      <c r="A69" s="1"/>
      <c r="B69" s="107"/>
      <c r="C69" s="107"/>
      <c r="D69" s="107"/>
      <c r="E69" s="107"/>
      <c r="F69" s="107"/>
    </row>
    <row r="70" spans="1:6" s="12" customFormat="1" x14ac:dyDescent="0.3">
      <c r="A70" s="1"/>
      <c r="B70" s="107"/>
      <c r="C70" s="107"/>
      <c r="D70" s="107"/>
      <c r="E70" s="107"/>
      <c r="F70" s="107"/>
    </row>
    <row r="71" spans="1:6" s="12" customFormat="1" x14ac:dyDescent="0.3">
      <c r="A71" s="1"/>
      <c r="B71" s="106"/>
      <c r="C71" s="106"/>
      <c r="D71" s="106"/>
      <c r="E71" s="106"/>
      <c r="F71" s="105"/>
    </row>
    <row r="72" spans="1:6" x14ac:dyDescent="0.3">
      <c r="A72" s="104"/>
      <c r="B72" s="6"/>
      <c r="C72" s="6"/>
      <c r="D72" s="6"/>
      <c r="E72" s="6"/>
      <c r="F72" s="6"/>
    </row>
  </sheetData>
  <mergeCells count="3">
    <mergeCell ref="A1:F1"/>
    <mergeCell ref="C2:E2"/>
    <mergeCell ref="A5:F5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982FEB-F9C3-4DCD-B861-C2AD920D551C}">
  <sheetPr codeName="Sheet11"/>
  <dimension ref="A1:L72"/>
  <sheetViews>
    <sheetView topLeftCell="A13" zoomScale="80" zoomScaleNormal="80" workbookViewId="0">
      <selection activeCell="H22" sqref="H21:I22"/>
    </sheetView>
  </sheetViews>
  <sheetFormatPr defaultRowHeight="14.4" x14ac:dyDescent="0.3"/>
  <cols>
    <col min="1" max="1" width="7.44140625" style="4" customWidth="1"/>
    <col min="2" max="2" width="9.33203125" customWidth="1"/>
    <col min="3" max="4" width="7.44140625" customWidth="1"/>
    <col min="5" max="5" width="9.5546875" customWidth="1"/>
    <col min="6" max="6" width="7.44140625" customWidth="1"/>
    <col min="10" max="10" width="15.6640625" bestFit="1" customWidth="1"/>
    <col min="12" max="12" width="19.77734375" style="103" bestFit="1" customWidth="1"/>
  </cols>
  <sheetData>
    <row r="1" spans="1:10" ht="12" customHeight="1" x14ac:dyDescent="0.3">
      <c r="A1" s="305" t="s">
        <v>1</v>
      </c>
      <c r="B1" s="305"/>
      <c r="C1" s="305"/>
      <c r="D1" s="305"/>
      <c r="E1" s="305"/>
      <c r="F1" s="305"/>
    </row>
    <row r="2" spans="1:10" ht="18" customHeight="1" x14ac:dyDescent="0.3">
      <c r="A2" s="100" t="s">
        <v>132</v>
      </c>
      <c r="B2" s="100" t="s">
        <v>133</v>
      </c>
      <c r="C2" s="306" t="s">
        <v>131</v>
      </c>
      <c r="D2" s="307"/>
      <c r="E2" s="307"/>
      <c r="F2" s="1"/>
    </row>
    <row r="3" spans="1:10" ht="14.85" customHeight="1" x14ac:dyDescent="0.3">
      <c r="A3" s="100"/>
      <c r="B3" s="3"/>
      <c r="C3" s="3" t="s">
        <v>25</v>
      </c>
      <c r="D3" s="3" t="s">
        <v>130</v>
      </c>
      <c r="E3" s="3" t="s">
        <v>39</v>
      </c>
      <c r="F3" s="3" t="s">
        <v>134</v>
      </c>
      <c r="G3" t="s">
        <v>155</v>
      </c>
    </row>
    <row r="4" spans="1:10" ht="15.15" customHeight="1" x14ac:dyDescent="0.3">
      <c r="A4" s="1" t="s">
        <v>2</v>
      </c>
      <c r="B4" s="3" t="s">
        <v>3</v>
      </c>
      <c r="C4" s="3" t="s">
        <v>0</v>
      </c>
      <c r="D4" s="3" t="s">
        <v>0</v>
      </c>
      <c r="E4" s="3" t="s">
        <v>0</v>
      </c>
      <c r="F4" s="3" t="s">
        <v>4</v>
      </c>
      <c r="G4" t="s">
        <v>156</v>
      </c>
    </row>
    <row r="5" spans="1:10" ht="12" customHeight="1" x14ac:dyDescent="0.3">
      <c r="A5" s="305" t="s">
        <v>1</v>
      </c>
      <c r="B5" s="305"/>
      <c r="C5" s="305"/>
      <c r="D5" s="305"/>
      <c r="E5" s="305"/>
      <c r="F5" s="305"/>
      <c r="G5" s="6"/>
      <c r="J5" s="102"/>
    </row>
    <row r="6" spans="1:10" s="12" customFormat="1" ht="15" customHeight="1" x14ac:dyDescent="0.3">
      <c r="A6" s="156">
        <v>0.1</v>
      </c>
      <c r="B6" s="156">
        <v>0.1</v>
      </c>
      <c r="C6" s="156">
        <v>2.7E-2</v>
      </c>
      <c r="D6" s="156">
        <v>13.513999999999999</v>
      </c>
      <c r="E6" s="156">
        <v>-0.34100000000000003</v>
      </c>
      <c r="F6" s="156">
        <v>0.15</v>
      </c>
      <c r="G6" s="156">
        <v>1.498</v>
      </c>
      <c r="I6" s="101"/>
    </row>
    <row r="7" spans="1:10" s="12" customFormat="1" ht="13.95" customHeight="1" x14ac:dyDescent="0.3">
      <c r="A7" s="156">
        <v>0.15</v>
      </c>
      <c r="B7" s="156">
        <v>0.15</v>
      </c>
      <c r="C7" s="156">
        <v>4.4999999999999998E-2</v>
      </c>
      <c r="D7" s="156">
        <v>13.510999999999999</v>
      </c>
      <c r="E7" s="156">
        <v>-0.442</v>
      </c>
      <c r="F7" s="156">
        <v>0.2</v>
      </c>
      <c r="G7" s="156">
        <v>1.601</v>
      </c>
    </row>
    <row r="8" spans="1:10" s="12" customFormat="1" ht="14.1" customHeight="1" x14ac:dyDescent="0.3">
      <c r="A8" s="156">
        <v>0.2</v>
      </c>
      <c r="B8" s="156">
        <v>0.2</v>
      </c>
      <c r="C8" s="156">
        <v>7.0000000000000007E-2</v>
      </c>
      <c r="D8" s="156">
        <v>13.509</v>
      </c>
      <c r="E8" s="156">
        <v>-0.54400000000000004</v>
      </c>
      <c r="F8" s="156">
        <v>0.25</v>
      </c>
      <c r="G8" s="156">
        <v>1.7030000000000001</v>
      </c>
    </row>
    <row r="9" spans="1:10" s="12" customFormat="1" ht="13.95" customHeight="1" x14ac:dyDescent="0.3">
      <c r="A9" s="156">
        <v>0.25</v>
      </c>
      <c r="B9" s="156">
        <v>0.25</v>
      </c>
      <c r="C9" s="156">
        <v>8.7999999999999995E-2</v>
      </c>
      <c r="D9" s="156">
        <v>13.509</v>
      </c>
      <c r="E9" s="156">
        <v>-0.65</v>
      </c>
      <c r="F9" s="156">
        <v>0.3</v>
      </c>
      <c r="G9" s="156">
        <v>1.806</v>
      </c>
    </row>
    <row r="10" spans="1:10" s="12" customFormat="1" ht="13.95" customHeight="1" x14ac:dyDescent="0.3">
      <c r="A10" s="156">
        <v>0.3</v>
      </c>
      <c r="B10" s="156">
        <v>0.3</v>
      </c>
      <c r="C10" s="156">
        <v>0.11899999999999999</v>
      </c>
      <c r="D10" s="156">
        <v>13.509</v>
      </c>
      <c r="E10" s="156">
        <v>-0.75800000000000001</v>
      </c>
      <c r="F10" s="156">
        <v>0.4</v>
      </c>
      <c r="G10" s="156">
        <v>1.925</v>
      </c>
    </row>
    <row r="11" spans="1:10" s="12" customFormat="1" ht="14.1" customHeight="1" x14ac:dyDescent="0.3">
      <c r="A11" s="156">
        <v>0.35</v>
      </c>
      <c r="B11" s="156">
        <v>0.35</v>
      </c>
      <c r="C11" s="156">
        <v>0.151</v>
      </c>
      <c r="D11" s="156">
        <v>13.509</v>
      </c>
      <c r="E11" s="156">
        <v>-0.86699999999999999</v>
      </c>
      <c r="F11" s="156">
        <v>0.5</v>
      </c>
      <c r="G11" s="156">
        <v>2.0430000000000001</v>
      </c>
    </row>
    <row r="12" spans="1:10" s="12" customFormat="1" ht="13.95" customHeight="1" x14ac:dyDescent="0.3">
      <c r="A12" s="156">
        <v>0.4</v>
      </c>
      <c r="B12" s="156">
        <v>0.4</v>
      </c>
      <c r="C12" s="156">
        <v>0.184</v>
      </c>
      <c r="D12" s="156">
        <v>13.509</v>
      </c>
      <c r="E12" s="156">
        <v>-0.97599999999999998</v>
      </c>
      <c r="F12" s="156">
        <v>0.6</v>
      </c>
      <c r="G12" s="156">
        <v>2.1619999999999999</v>
      </c>
    </row>
    <row r="13" spans="1:10" s="12" customFormat="1" ht="13.95" customHeight="1" x14ac:dyDescent="0.3">
      <c r="A13" s="156">
        <v>0.45</v>
      </c>
      <c r="B13" s="156">
        <v>0.45</v>
      </c>
      <c r="C13" s="156">
        <v>0.216</v>
      </c>
      <c r="D13" s="156">
        <v>13.509</v>
      </c>
      <c r="E13" s="156">
        <v>-1.0860000000000001</v>
      </c>
      <c r="F13" s="156">
        <v>0.7</v>
      </c>
      <c r="G13" s="156">
        <v>2.2799999999999998</v>
      </c>
    </row>
    <row r="14" spans="1:10" s="12" customFormat="1" ht="14.1" customHeight="1" x14ac:dyDescent="0.3">
      <c r="A14" s="156">
        <v>0.5</v>
      </c>
      <c r="B14" s="156">
        <v>0.5</v>
      </c>
      <c r="C14" s="156">
        <v>0.249</v>
      </c>
      <c r="D14" s="156">
        <v>13.509</v>
      </c>
      <c r="E14" s="156">
        <v>-1.1819999999999999</v>
      </c>
      <c r="F14" s="156">
        <v>0.8</v>
      </c>
      <c r="G14" s="156">
        <v>3.4780000000000002</v>
      </c>
    </row>
    <row r="15" spans="1:10" s="12" customFormat="1" ht="13.95" customHeight="1" x14ac:dyDescent="0.3">
      <c r="A15" s="156">
        <v>0.45</v>
      </c>
      <c r="B15" s="156">
        <v>3.17</v>
      </c>
      <c r="C15" s="156">
        <v>0.31</v>
      </c>
      <c r="D15" s="156">
        <v>13.506</v>
      </c>
      <c r="E15" s="156">
        <v>-1.25</v>
      </c>
      <c r="F15" s="156">
        <v>8.58</v>
      </c>
      <c r="G15" s="156">
        <v>3.0190000000000001</v>
      </c>
    </row>
    <row r="16" spans="1:10" s="12" customFormat="1" ht="13.95" customHeight="1" x14ac:dyDescent="0.3">
      <c r="A16" s="156">
        <v>0.5</v>
      </c>
      <c r="B16" s="156">
        <v>3.65</v>
      </c>
      <c r="C16" s="156">
        <v>0.33900000000000002</v>
      </c>
      <c r="D16" s="156">
        <v>13.506</v>
      </c>
      <c r="E16" s="156">
        <v>-1.3</v>
      </c>
      <c r="F16" s="156">
        <v>8.58</v>
      </c>
      <c r="G16" s="156">
        <v>2.6880000000000002</v>
      </c>
    </row>
    <row r="17" spans="1:7" s="12" customFormat="1" ht="14.1" customHeight="1" x14ac:dyDescent="0.3">
      <c r="A17" s="156">
        <v>0.55000000000000004</v>
      </c>
      <c r="B17" s="156">
        <v>4.12</v>
      </c>
      <c r="C17" s="156">
        <v>0.36399999999999999</v>
      </c>
      <c r="D17" s="156">
        <v>13.506</v>
      </c>
      <c r="E17" s="156">
        <v>-1.35</v>
      </c>
      <c r="F17" s="156">
        <v>8.58</v>
      </c>
      <c r="G17" s="156">
        <v>2.44</v>
      </c>
    </row>
    <row r="18" spans="1:7" s="12" customFormat="1" ht="13.95" customHeight="1" x14ac:dyDescent="0.3">
      <c r="A18" s="156">
        <v>0.6</v>
      </c>
      <c r="B18" s="156">
        <v>4.62</v>
      </c>
      <c r="C18" s="156">
        <v>0.39400000000000002</v>
      </c>
      <c r="D18" s="156">
        <v>13.504</v>
      </c>
      <c r="E18" s="156">
        <v>-1.3919999999999999</v>
      </c>
      <c r="F18" s="156">
        <v>8.58</v>
      </c>
      <c r="G18" s="156">
        <v>2.2400000000000002</v>
      </c>
    </row>
    <row r="19" spans="1:7" s="12" customFormat="1" ht="13.95" customHeight="1" x14ac:dyDescent="0.3">
      <c r="A19" s="156">
        <v>0.65</v>
      </c>
      <c r="B19" s="156">
        <v>5.1100000000000003</v>
      </c>
      <c r="C19" s="156">
        <v>0.42</v>
      </c>
      <c r="D19" s="156">
        <v>13.504</v>
      </c>
      <c r="E19" s="156">
        <v>-1.429</v>
      </c>
      <c r="F19" s="156">
        <v>8.58</v>
      </c>
      <c r="G19" s="156">
        <v>2.073</v>
      </c>
    </row>
    <row r="20" spans="1:7" s="12" customFormat="1" ht="14.1" customHeight="1" x14ac:dyDescent="0.3">
      <c r="A20" s="156">
        <v>0.7</v>
      </c>
      <c r="B20" s="156">
        <v>5.59</v>
      </c>
      <c r="C20" s="156">
        <v>0.45300000000000001</v>
      </c>
      <c r="D20" s="156">
        <v>13.504</v>
      </c>
      <c r="E20" s="156">
        <v>-1.462</v>
      </c>
      <c r="F20" s="156">
        <v>8.58</v>
      </c>
      <c r="G20" s="156">
        <v>1.9419999999999999</v>
      </c>
    </row>
    <row r="21" spans="1:7" s="12" customFormat="1" ht="13.95" customHeight="1" x14ac:dyDescent="0.3">
      <c r="A21" s="156">
        <v>0.75</v>
      </c>
      <c r="B21" s="156">
        <v>6.08</v>
      </c>
      <c r="C21" s="156">
        <v>0.47299999999999998</v>
      </c>
      <c r="D21" s="156">
        <v>13.503</v>
      </c>
      <c r="E21" s="156">
        <v>-1.492</v>
      </c>
      <c r="F21" s="156">
        <v>8.58</v>
      </c>
      <c r="G21" s="156">
        <v>1.8360000000000001</v>
      </c>
    </row>
    <row r="22" spans="1:7" s="12" customFormat="1" ht="13.95" customHeight="1" x14ac:dyDescent="0.3">
      <c r="A22" s="156">
        <v>0.8</v>
      </c>
      <c r="B22" s="156">
        <v>6.56</v>
      </c>
      <c r="C22" s="156">
        <v>0.499</v>
      </c>
      <c r="D22" s="156">
        <v>13.503</v>
      </c>
      <c r="E22" s="156">
        <v>-1.5189999999999999</v>
      </c>
      <c r="F22" s="156">
        <v>8.58</v>
      </c>
      <c r="G22" s="156">
        <v>1.748</v>
      </c>
    </row>
    <row r="23" spans="1:7" s="12" customFormat="1" ht="14.1" customHeight="1" x14ac:dyDescent="0.3">
      <c r="A23" s="156">
        <v>0.85</v>
      </c>
      <c r="B23" s="156">
        <v>7.05</v>
      </c>
      <c r="C23" s="156">
        <v>0.52500000000000002</v>
      </c>
      <c r="D23" s="156">
        <v>13.503</v>
      </c>
      <c r="E23" s="156">
        <v>-1.544</v>
      </c>
      <c r="F23" s="156">
        <v>8.58</v>
      </c>
      <c r="G23" s="156">
        <v>1.6739999999999999</v>
      </c>
    </row>
    <row r="24" spans="1:7" s="12" customFormat="1" ht="13.95" customHeight="1" x14ac:dyDescent="0.3">
      <c r="A24" s="156">
        <v>0.9</v>
      </c>
      <c r="B24" s="156">
        <v>7.53</v>
      </c>
      <c r="C24" s="156">
        <v>0.55100000000000005</v>
      </c>
      <c r="D24" s="156">
        <v>13.503</v>
      </c>
      <c r="E24" s="156">
        <v>-1.4670000000000001</v>
      </c>
      <c r="F24" s="156">
        <v>8.58</v>
      </c>
      <c r="G24" s="156">
        <v>1.69</v>
      </c>
    </row>
    <row r="25" spans="1:7" s="12" customFormat="1" ht="13.95" customHeight="1" x14ac:dyDescent="0.3">
      <c r="A25" s="156">
        <v>1</v>
      </c>
      <c r="B25" s="156">
        <v>8.02</v>
      </c>
      <c r="C25" s="156">
        <v>0.57599999999999996</v>
      </c>
      <c r="D25" s="156">
        <v>13.503</v>
      </c>
      <c r="E25" s="156">
        <v>-1.4770000000000001</v>
      </c>
      <c r="F25" s="156">
        <v>8.58</v>
      </c>
      <c r="G25" s="156">
        <v>1.6459999999999999</v>
      </c>
    </row>
    <row r="26" spans="1:7" s="12" customFormat="1" ht="14.1" customHeight="1" x14ac:dyDescent="0.3">
      <c r="A26" s="156">
        <v>1.05</v>
      </c>
      <c r="B26" s="156">
        <v>8.5</v>
      </c>
      <c r="C26" s="156">
        <v>0.60199999999999998</v>
      </c>
      <c r="D26" s="156">
        <v>13.503</v>
      </c>
      <c r="E26" s="156">
        <v>-1.4950000000000001</v>
      </c>
      <c r="F26" s="156">
        <v>8.58</v>
      </c>
      <c r="G26" s="156">
        <v>1.6120000000000001</v>
      </c>
    </row>
    <row r="27" spans="1:7" s="12" customFormat="1" ht="13.95" customHeight="1" x14ac:dyDescent="0.3">
      <c r="A27" s="156">
        <v>1.1000000000000001</v>
      </c>
      <c r="B27" s="156">
        <v>8.99</v>
      </c>
      <c r="C27" s="156">
        <v>0.627</v>
      </c>
      <c r="D27" s="156">
        <v>13.503</v>
      </c>
      <c r="E27" s="156">
        <v>-1.5129999999999999</v>
      </c>
      <c r="F27" s="156">
        <v>8.58</v>
      </c>
      <c r="G27" s="156">
        <v>1.581</v>
      </c>
    </row>
    <row r="28" spans="1:7" s="113" customFormat="1" ht="13.95" customHeight="1" x14ac:dyDescent="0.3">
      <c r="A28" s="156">
        <v>1.1499999999999999</v>
      </c>
      <c r="B28" s="156">
        <v>9.4700000000000006</v>
      </c>
      <c r="C28" s="156">
        <v>0.65200000000000002</v>
      </c>
      <c r="D28" s="156">
        <v>13.503</v>
      </c>
      <c r="E28" s="156">
        <v>-1.53</v>
      </c>
      <c r="F28" s="156">
        <v>8.58</v>
      </c>
      <c r="G28" s="156">
        <v>1.554</v>
      </c>
    </row>
    <row r="29" spans="1:7" s="113" customFormat="1" ht="14.1" customHeight="1" x14ac:dyDescent="0.3">
      <c r="A29" s="156">
        <v>1.2</v>
      </c>
      <c r="B29" s="156">
        <v>9.9600000000000009</v>
      </c>
      <c r="C29" s="156">
        <v>0.67800000000000005</v>
      </c>
      <c r="D29" s="156">
        <v>13.503</v>
      </c>
      <c r="E29" s="156">
        <v>-1.546</v>
      </c>
      <c r="F29" s="156">
        <v>8.58</v>
      </c>
      <c r="G29" s="156">
        <v>1.5289999999999999</v>
      </c>
    </row>
    <row r="30" spans="1:7" s="113" customFormat="1" ht="13.95" customHeight="1" x14ac:dyDescent="0.3">
      <c r="A30" s="156">
        <v>1.25</v>
      </c>
      <c r="B30" s="156">
        <v>10.44</v>
      </c>
      <c r="C30" s="156">
        <v>0.70399999999999996</v>
      </c>
      <c r="D30" s="156">
        <v>13.502000000000001</v>
      </c>
      <c r="E30" s="156">
        <v>-1.5609999999999999</v>
      </c>
      <c r="F30" s="156">
        <v>8.58</v>
      </c>
      <c r="G30" s="156">
        <v>1.506</v>
      </c>
    </row>
    <row r="31" spans="1:7" s="113" customFormat="1" ht="13.95" customHeight="1" x14ac:dyDescent="0.3">
      <c r="A31" s="156">
        <v>1.3</v>
      </c>
      <c r="B31" s="156">
        <v>10.93</v>
      </c>
      <c r="C31" s="156">
        <v>0.72899999999999998</v>
      </c>
      <c r="D31" s="156">
        <v>13.502000000000001</v>
      </c>
      <c r="E31" s="156">
        <v>-1.5760000000000001</v>
      </c>
      <c r="F31" s="156">
        <v>8.58</v>
      </c>
      <c r="G31" s="156">
        <v>1.4850000000000001</v>
      </c>
    </row>
    <row r="32" spans="1:7" s="113" customFormat="1" ht="13.8" customHeight="1" x14ac:dyDescent="0.3">
      <c r="A32" s="156">
        <v>1.35</v>
      </c>
      <c r="B32" s="156">
        <v>11.41</v>
      </c>
      <c r="C32" s="156">
        <v>0.754</v>
      </c>
      <c r="D32" s="156">
        <v>13.502000000000001</v>
      </c>
      <c r="E32" s="156">
        <v>-1.59</v>
      </c>
      <c r="F32" s="156">
        <v>8.58</v>
      </c>
      <c r="G32" s="156">
        <v>1.466</v>
      </c>
    </row>
    <row r="33" spans="1:7" s="113" customFormat="1" ht="13.95" customHeight="1" x14ac:dyDescent="0.3">
      <c r="A33" s="156">
        <v>1.4</v>
      </c>
      <c r="B33" s="156">
        <v>11.9</v>
      </c>
      <c r="C33" s="156">
        <v>0.78</v>
      </c>
      <c r="D33" s="156">
        <v>13.502000000000001</v>
      </c>
      <c r="E33" s="156">
        <v>-1.603</v>
      </c>
      <c r="F33" s="156">
        <v>8.58</v>
      </c>
      <c r="G33" s="156">
        <v>1.448</v>
      </c>
    </row>
    <row r="34" spans="1:7" s="113" customFormat="1" ht="13.95" customHeight="1" x14ac:dyDescent="0.3">
      <c r="A34" s="156">
        <v>1.45</v>
      </c>
      <c r="B34" s="156">
        <v>12.39</v>
      </c>
      <c r="C34" s="156">
        <v>0.80500000000000005</v>
      </c>
      <c r="D34" s="156">
        <v>13.502000000000001</v>
      </c>
      <c r="E34" s="156">
        <v>-1.6160000000000001</v>
      </c>
      <c r="F34" s="156">
        <v>8.58</v>
      </c>
      <c r="G34" s="156">
        <v>1.431</v>
      </c>
    </row>
    <row r="35" spans="1:7" s="113" customFormat="1" ht="14.1" customHeight="1" x14ac:dyDescent="0.3">
      <c r="A35" s="156">
        <v>1.5</v>
      </c>
      <c r="B35" s="156">
        <v>12.87</v>
      </c>
      <c r="C35" s="156">
        <v>0.83</v>
      </c>
      <c r="D35" s="156">
        <v>13.502000000000001</v>
      </c>
      <c r="E35" s="156">
        <v>-1.5329999999999999</v>
      </c>
      <c r="F35" s="156">
        <v>8.58</v>
      </c>
      <c r="G35" s="156">
        <v>1.4970000000000001</v>
      </c>
    </row>
    <row r="36" spans="1:7" s="113" customFormat="1" ht="14.4" customHeight="1" x14ac:dyDescent="0.3">
      <c r="A36" s="156">
        <v>1.55</v>
      </c>
      <c r="B36" s="156">
        <v>13.36</v>
      </c>
      <c r="C36" s="156">
        <v>0.85499999999999998</v>
      </c>
      <c r="D36" s="156">
        <v>13.502000000000001</v>
      </c>
      <c r="E36" s="156">
        <v>-1.536</v>
      </c>
      <c r="F36" s="156">
        <v>8.58</v>
      </c>
      <c r="G36" s="156">
        <v>1.498</v>
      </c>
    </row>
    <row r="37" spans="1:7" s="113" customFormat="1" x14ac:dyDescent="0.3">
      <c r="A37" s="156">
        <v>1.6</v>
      </c>
      <c r="B37" s="156">
        <v>13.84</v>
      </c>
      <c r="C37" s="156">
        <v>0.88100000000000001</v>
      </c>
      <c r="D37" s="156">
        <v>13.500999999999999</v>
      </c>
      <c r="E37" s="156">
        <v>-1.5389999999999999</v>
      </c>
      <c r="F37" s="156">
        <v>8.58</v>
      </c>
      <c r="G37" s="156">
        <v>1.5009999999999999</v>
      </c>
    </row>
    <row r="38" spans="1:7" s="113" customFormat="1" x14ac:dyDescent="0.3">
      <c r="A38" s="156">
        <v>1.65</v>
      </c>
      <c r="B38" s="156">
        <v>14.33</v>
      </c>
      <c r="C38" s="156">
        <v>0.90600000000000003</v>
      </c>
      <c r="D38" s="156">
        <v>13.500999999999999</v>
      </c>
      <c r="E38" s="156">
        <v>-1.542</v>
      </c>
      <c r="F38" s="156">
        <v>8.58</v>
      </c>
      <c r="G38" s="156">
        <v>1.5049999999999999</v>
      </c>
    </row>
    <row r="39" spans="1:7" s="12" customFormat="1" x14ac:dyDescent="0.3">
      <c r="A39" s="156">
        <v>1.7</v>
      </c>
      <c r="B39" s="156">
        <v>14.81</v>
      </c>
      <c r="C39" s="156">
        <v>0.93100000000000005</v>
      </c>
      <c r="D39" s="156">
        <v>13.500999999999999</v>
      </c>
      <c r="E39" s="156">
        <v>-1.5449999999999999</v>
      </c>
      <c r="F39" s="156">
        <v>8.58</v>
      </c>
      <c r="G39" s="156">
        <v>1.51</v>
      </c>
    </row>
    <row r="40" spans="1:7" s="12" customFormat="1" x14ac:dyDescent="0.3">
      <c r="A40" s="156">
        <v>1.75</v>
      </c>
      <c r="B40" s="156">
        <v>15.3</v>
      </c>
      <c r="C40" s="156">
        <v>0.95599999999999996</v>
      </c>
      <c r="D40" s="156">
        <v>13.500999999999999</v>
      </c>
      <c r="E40" s="156">
        <v>-1.5469999999999999</v>
      </c>
      <c r="F40" s="156">
        <v>8.58</v>
      </c>
      <c r="G40" s="156">
        <v>1.5169999999999999</v>
      </c>
    </row>
    <row r="41" spans="1:7" s="12" customFormat="1" x14ac:dyDescent="0.3">
      <c r="A41" s="156">
        <v>1.79</v>
      </c>
      <c r="B41" s="156">
        <v>15.68</v>
      </c>
      <c r="C41" s="156">
        <v>0.97599999999999998</v>
      </c>
      <c r="D41" s="156">
        <v>13.500999999999999</v>
      </c>
      <c r="E41" s="156">
        <v>-1.5489999999999999</v>
      </c>
      <c r="F41" s="156">
        <v>8.58</v>
      </c>
      <c r="G41" s="156">
        <v>1.524</v>
      </c>
    </row>
    <row r="42" spans="1:7" s="12" customFormat="1" x14ac:dyDescent="0.3">
      <c r="A42" s="156">
        <v>1.8</v>
      </c>
      <c r="B42" s="156">
        <v>15.78</v>
      </c>
      <c r="C42" s="156">
        <v>0.98099999999999998</v>
      </c>
      <c r="D42" s="156">
        <v>13.500999999999999</v>
      </c>
      <c r="E42" s="156">
        <v>-1.55</v>
      </c>
      <c r="F42" s="156">
        <v>0</v>
      </c>
      <c r="G42" s="156">
        <v>0.98099999999999998</v>
      </c>
    </row>
    <row r="43" spans="1:7" s="12" customFormat="1" x14ac:dyDescent="0.3">
      <c r="A43" s="1"/>
      <c r="B43" s="108"/>
      <c r="C43" s="107"/>
      <c r="D43" s="107"/>
      <c r="E43" s="107"/>
      <c r="F43" s="107"/>
    </row>
    <row r="44" spans="1:7" s="12" customFormat="1" x14ac:dyDescent="0.3">
      <c r="A44" s="1"/>
      <c r="B44" s="108"/>
      <c r="C44" s="106"/>
      <c r="D44" s="106"/>
      <c r="E44" s="106"/>
      <c r="F44" s="106"/>
    </row>
    <row r="45" spans="1:7" s="12" customFormat="1" x14ac:dyDescent="0.3">
      <c r="A45" s="1"/>
      <c r="B45" s="108"/>
      <c r="C45" s="106"/>
      <c r="D45" s="106"/>
      <c r="E45" s="106"/>
      <c r="F45" s="106"/>
    </row>
    <row r="46" spans="1:7" s="12" customFormat="1" x14ac:dyDescent="0.3">
      <c r="A46" s="1"/>
      <c r="B46" s="108"/>
      <c r="C46" s="107"/>
      <c r="D46" s="107"/>
      <c r="E46" s="107"/>
      <c r="F46" s="107"/>
    </row>
    <row r="47" spans="1:7" s="12" customFormat="1" x14ac:dyDescent="0.3">
      <c r="A47" s="1"/>
      <c r="B47" s="108"/>
      <c r="C47" s="106"/>
      <c r="D47" s="106"/>
      <c r="E47" s="106"/>
      <c r="F47" s="106"/>
    </row>
    <row r="48" spans="1:7" s="12" customFormat="1" x14ac:dyDescent="0.3">
      <c r="A48" s="1"/>
      <c r="B48" s="108"/>
      <c r="C48" s="106"/>
      <c r="D48" s="106"/>
      <c r="E48" s="106"/>
      <c r="F48" s="106"/>
    </row>
    <row r="49" spans="1:6" s="12" customFormat="1" x14ac:dyDescent="0.3">
      <c r="A49" s="1"/>
      <c r="B49" s="108"/>
      <c r="C49" s="106"/>
      <c r="D49" s="106"/>
      <c r="E49" s="106"/>
      <c r="F49" s="106"/>
    </row>
    <row r="50" spans="1:6" s="12" customFormat="1" x14ac:dyDescent="0.3">
      <c r="A50" s="1"/>
      <c r="B50" s="108"/>
      <c r="C50" s="107"/>
      <c r="D50" s="107"/>
      <c r="E50" s="107"/>
      <c r="F50" s="107"/>
    </row>
    <row r="51" spans="1:6" s="12" customFormat="1" x14ac:dyDescent="0.3">
      <c r="A51" s="1"/>
      <c r="B51" s="108"/>
      <c r="C51" s="107"/>
      <c r="D51" s="107"/>
      <c r="E51" s="107"/>
      <c r="F51" s="107"/>
    </row>
    <row r="52" spans="1:6" s="12" customFormat="1" x14ac:dyDescent="0.3">
      <c r="A52" s="1"/>
      <c r="B52" s="108"/>
      <c r="C52" s="106"/>
      <c r="D52" s="106"/>
      <c r="E52" s="106"/>
      <c r="F52" s="106"/>
    </row>
    <row r="53" spans="1:6" s="12" customFormat="1" x14ac:dyDescent="0.3">
      <c r="A53" s="1"/>
      <c r="B53" s="108"/>
      <c r="C53" s="107"/>
      <c r="D53" s="107"/>
      <c r="E53" s="107"/>
      <c r="F53" s="107"/>
    </row>
    <row r="54" spans="1:6" s="12" customFormat="1" x14ac:dyDescent="0.3">
      <c r="A54" s="1"/>
      <c r="B54" s="108"/>
      <c r="C54" s="107"/>
      <c r="D54" s="107"/>
      <c r="E54" s="107"/>
      <c r="F54" s="107"/>
    </row>
    <row r="55" spans="1:6" s="12" customFormat="1" x14ac:dyDescent="0.3">
      <c r="A55" s="1"/>
      <c r="B55" s="108"/>
      <c r="C55" s="107"/>
      <c r="D55" s="107"/>
      <c r="E55" s="107"/>
      <c r="F55" s="107"/>
    </row>
    <row r="56" spans="1:6" s="12" customFormat="1" x14ac:dyDescent="0.3">
      <c r="A56" s="1"/>
      <c r="B56" s="108"/>
      <c r="C56" s="107"/>
      <c r="D56" s="107"/>
      <c r="E56" s="107"/>
      <c r="F56" s="107"/>
    </row>
    <row r="57" spans="1:6" s="12" customFormat="1" x14ac:dyDescent="0.3">
      <c r="A57" s="1"/>
      <c r="B57" s="108"/>
      <c r="C57" s="106"/>
      <c r="D57" s="106"/>
      <c r="E57" s="106"/>
      <c r="F57" s="106"/>
    </row>
    <row r="58" spans="1:6" s="12" customFormat="1" x14ac:dyDescent="0.3">
      <c r="A58" s="1"/>
      <c r="B58" s="108"/>
      <c r="C58" s="106"/>
      <c r="D58" s="106"/>
      <c r="E58" s="106"/>
      <c r="F58" s="106"/>
    </row>
    <row r="59" spans="1:6" s="12" customFormat="1" x14ac:dyDescent="0.3">
      <c r="A59" s="1"/>
      <c r="B59" s="108"/>
      <c r="C59" s="107"/>
      <c r="D59" s="107"/>
      <c r="E59" s="107"/>
      <c r="F59" s="107"/>
    </row>
    <row r="60" spans="1:6" s="12" customFormat="1" x14ac:dyDescent="0.3">
      <c r="A60" s="1"/>
      <c r="B60" s="108"/>
      <c r="C60" s="107"/>
      <c r="D60" s="107"/>
      <c r="E60" s="107"/>
      <c r="F60" s="107"/>
    </row>
    <row r="61" spans="1:6" s="12" customFormat="1" x14ac:dyDescent="0.3">
      <c r="A61" s="1"/>
      <c r="B61" s="108"/>
      <c r="C61" s="107"/>
      <c r="D61" s="107"/>
      <c r="E61" s="107"/>
      <c r="F61" s="107"/>
    </row>
    <row r="62" spans="1:6" s="12" customFormat="1" x14ac:dyDescent="0.3">
      <c r="A62" s="1"/>
      <c r="B62" s="108"/>
      <c r="C62" s="106"/>
      <c r="D62" s="106"/>
      <c r="E62" s="106"/>
      <c r="F62" s="106"/>
    </row>
    <row r="63" spans="1:6" s="12" customFormat="1" x14ac:dyDescent="0.3">
      <c r="A63" s="1"/>
      <c r="B63" s="108"/>
      <c r="C63" s="107"/>
      <c r="D63" s="107"/>
      <c r="E63" s="107"/>
      <c r="F63" s="107"/>
    </row>
    <row r="64" spans="1:6" s="12" customFormat="1" x14ac:dyDescent="0.3">
      <c r="A64" s="1"/>
      <c r="B64" s="108"/>
      <c r="C64" s="106"/>
      <c r="D64" s="106"/>
      <c r="E64" s="105"/>
      <c r="F64" s="106"/>
    </row>
    <row r="65" spans="1:6" s="12" customFormat="1" x14ac:dyDescent="0.3">
      <c r="A65" s="1"/>
      <c r="B65" s="107"/>
      <c r="C65" s="107"/>
      <c r="D65" s="107"/>
      <c r="E65" s="107"/>
      <c r="F65" s="107"/>
    </row>
    <row r="66" spans="1:6" s="12" customFormat="1" x14ac:dyDescent="0.3">
      <c r="A66" s="1"/>
      <c r="B66" s="106"/>
      <c r="C66" s="106"/>
      <c r="D66" s="106"/>
      <c r="E66" s="106"/>
      <c r="F66" s="106"/>
    </row>
    <row r="67" spans="1:6" s="12" customFormat="1" x14ac:dyDescent="0.3">
      <c r="A67" s="1"/>
      <c r="B67" s="107"/>
      <c r="C67" s="107"/>
      <c r="D67" s="107"/>
      <c r="E67" s="107"/>
      <c r="F67" s="107"/>
    </row>
    <row r="68" spans="1:6" s="12" customFormat="1" x14ac:dyDescent="0.3">
      <c r="A68" s="1"/>
      <c r="B68" s="107"/>
      <c r="C68" s="107"/>
      <c r="D68" s="107"/>
      <c r="E68" s="107"/>
      <c r="F68" s="107"/>
    </row>
    <row r="69" spans="1:6" s="12" customFormat="1" x14ac:dyDescent="0.3">
      <c r="A69" s="1"/>
      <c r="B69" s="107"/>
      <c r="C69" s="107"/>
      <c r="D69" s="107"/>
      <c r="E69" s="107"/>
      <c r="F69" s="107"/>
    </row>
    <row r="70" spans="1:6" s="12" customFormat="1" x14ac:dyDescent="0.3">
      <c r="A70" s="1"/>
      <c r="B70" s="107"/>
      <c r="C70" s="107"/>
      <c r="D70" s="107"/>
      <c r="E70" s="107"/>
      <c r="F70" s="107"/>
    </row>
    <row r="71" spans="1:6" s="12" customFormat="1" x14ac:dyDescent="0.3">
      <c r="A71" s="1"/>
      <c r="B71" s="106"/>
      <c r="C71" s="106"/>
      <c r="D71" s="106"/>
      <c r="E71" s="106"/>
      <c r="F71" s="105"/>
    </row>
    <row r="72" spans="1:6" x14ac:dyDescent="0.3">
      <c r="A72" s="104"/>
      <c r="B72" s="6"/>
      <c r="C72" s="6"/>
      <c r="D72" s="6"/>
      <c r="E72" s="6"/>
      <c r="F72" s="6"/>
    </row>
  </sheetData>
  <mergeCells count="3">
    <mergeCell ref="A1:F1"/>
    <mergeCell ref="C2:E2"/>
    <mergeCell ref="A5:F5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99668D-518E-4589-8965-B53289E0A077}">
  <sheetPr codeName="Sheet12"/>
  <dimension ref="A1:L72"/>
  <sheetViews>
    <sheetView topLeftCell="A7" zoomScale="80" zoomScaleNormal="80" workbookViewId="0">
      <selection activeCell="H22" sqref="H21:I22"/>
    </sheetView>
  </sheetViews>
  <sheetFormatPr defaultRowHeight="14.4" x14ac:dyDescent="0.3"/>
  <cols>
    <col min="1" max="1" width="7.44140625" style="4" customWidth="1"/>
    <col min="2" max="2" width="9.33203125" customWidth="1"/>
    <col min="3" max="4" width="7.44140625" customWidth="1"/>
    <col min="5" max="5" width="9.5546875" customWidth="1"/>
    <col min="6" max="6" width="7.44140625" customWidth="1"/>
    <col min="10" max="10" width="15.6640625" bestFit="1" customWidth="1"/>
    <col min="12" max="12" width="19.77734375" style="103" bestFit="1" customWidth="1"/>
  </cols>
  <sheetData>
    <row r="1" spans="1:10" ht="12" customHeight="1" x14ac:dyDescent="0.3">
      <c r="A1" s="305" t="s">
        <v>1</v>
      </c>
      <c r="B1" s="305"/>
      <c r="C1" s="305"/>
      <c r="D1" s="305"/>
      <c r="E1" s="305"/>
      <c r="F1" s="305"/>
    </row>
    <row r="2" spans="1:10" ht="18" customHeight="1" x14ac:dyDescent="0.3">
      <c r="A2" s="100" t="s">
        <v>132</v>
      </c>
      <c r="B2" s="100" t="s">
        <v>133</v>
      </c>
      <c r="C2" s="306" t="s">
        <v>131</v>
      </c>
      <c r="D2" s="307"/>
      <c r="E2" s="307"/>
      <c r="F2" s="1"/>
    </row>
    <row r="3" spans="1:10" ht="14.85" customHeight="1" x14ac:dyDescent="0.3">
      <c r="A3" s="100"/>
      <c r="B3" s="3"/>
      <c r="C3" s="3" t="s">
        <v>25</v>
      </c>
      <c r="D3" s="3" t="s">
        <v>130</v>
      </c>
      <c r="E3" s="3" t="s">
        <v>39</v>
      </c>
      <c r="F3" s="3" t="s">
        <v>134</v>
      </c>
      <c r="G3" t="s">
        <v>155</v>
      </c>
    </row>
    <row r="4" spans="1:10" ht="15.15" customHeight="1" x14ac:dyDescent="0.3">
      <c r="A4" s="1" t="s">
        <v>2</v>
      </c>
      <c r="B4" s="3" t="s">
        <v>3</v>
      </c>
      <c r="C4" s="3" t="s">
        <v>0</v>
      </c>
      <c r="D4" s="3" t="s">
        <v>0</v>
      </c>
      <c r="E4" s="3" t="s">
        <v>0</v>
      </c>
      <c r="F4" s="3" t="s">
        <v>4</v>
      </c>
      <c r="G4" t="s">
        <v>156</v>
      </c>
    </row>
    <row r="5" spans="1:10" ht="12" customHeight="1" x14ac:dyDescent="0.3">
      <c r="A5" s="305" t="s">
        <v>1</v>
      </c>
      <c r="B5" s="305"/>
      <c r="C5" s="305"/>
      <c r="D5" s="305"/>
      <c r="E5" s="305"/>
      <c r="F5" s="305"/>
      <c r="G5" s="6"/>
      <c r="J5" s="102"/>
    </row>
    <row r="6" spans="1:10" s="12" customFormat="1" ht="15" customHeight="1" x14ac:dyDescent="0.3">
      <c r="A6" s="156">
        <v>0</v>
      </c>
      <c r="B6" s="156">
        <v>0</v>
      </c>
      <c r="C6" s="156">
        <v>13.784000000000001</v>
      </c>
      <c r="D6" s="156">
        <v>0.252</v>
      </c>
      <c r="E6" s="156">
        <v>0</v>
      </c>
      <c r="F6" s="156">
        <v>0</v>
      </c>
      <c r="G6" s="156">
        <v>1</v>
      </c>
      <c r="I6" s="101"/>
    </row>
    <row r="7" spans="1:10" s="12" customFormat="1" ht="13.95" customHeight="1" x14ac:dyDescent="0.3">
      <c r="A7" s="156">
        <v>0.05</v>
      </c>
      <c r="B7" s="156">
        <v>0.1</v>
      </c>
      <c r="C7" s="156">
        <v>13.513999999999999</v>
      </c>
      <c r="D7" s="156">
        <v>0.44400000000000001</v>
      </c>
      <c r="E7" s="156">
        <v>0</v>
      </c>
      <c r="F7" s="156">
        <v>0</v>
      </c>
      <c r="G7" s="156">
        <v>1.498</v>
      </c>
    </row>
    <row r="8" spans="1:10" s="12" customFormat="1" ht="14.1" customHeight="1" x14ac:dyDescent="0.3">
      <c r="A8" s="156">
        <v>0.1</v>
      </c>
      <c r="B8" s="156">
        <v>0.25</v>
      </c>
      <c r="C8" s="156">
        <v>13.509</v>
      </c>
      <c r="D8" s="156">
        <v>0.54400000000000004</v>
      </c>
      <c r="E8" s="156">
        <v>0.86</v>
      </c>
      <c r="F8" s="156">
        <v>0</v>
      </c>
      <c r="G8" s="156">
        <v>1.675</v>
      </c>
    </row>
    <row r="9" spans="1:10" s="12" customFormat="1" ht="13.95" customHeight="1" x14ac:dyDescent="0.3">
      <c r="A9" s="156">
        <v>0.15</v>
      </c>
      <c r="B9" s="156">
        <v>0.45</v>
      </c>
      <c r="C9" s="156">
        <v>13.509</v>
      </c>
      <c r="D9" s="156">
        <v>0.64400000000000002</v>
      </c>
      <c r="E9" s="156">
        <v>1.72</v>
      </c>
      <c r="F9" s="156">
        <v>0</v>
      </c>
      <c r="G9" s="156">
        <v>2</v>
      </c>
    </row>
    <row r="10" spans="1:10" s="12" customFormat="1" ht="13.95" customHeight="1" x14ac:dyDescent="0.3">
      <c r="A10" s="156">
        <v>0.2</v>
      </c>
      <c r="B10" s="156">
        <v>0.75</v>
      </c>
      <c r="C10" s="156">
        <v>13.509</v>
      </c>
      <c r="D10" s="156">
        <v>0.75800000000000001</v>
      </c>
      <c r="E10" s="156">
        <v>2.58</v>
      </c>
      <c r="F10" s="156">
        <v>0</v>
      </c>
      <c r="G10" s="156">
        <v>2.37</v>
      </c>
    </row>
    <row r="11" spans="1:10" s="12" customFormat="1" ht="14.1" customHeight="1" x14ac:dyDescent="0.3">
      <c r="A11" s="156">
        <v>0.25</v>
      </c>
      <c r="B11" s="156">
        <v>1.1000000000000001</v>
      </c>
      <c r="C11" s="156">
        <v>13.509</v>
      </c>
      <c r="D11" s="156">
        <v>0.86699999999999999</v>
      </c>
      <c r="E11" s="156">
        <v>3.44</v>
      </c>
      <c r="F11" s="156">
        <v>0</v>
      </c>
      <c r="G11" s="156">
        <v>2.754</v>
      </c>
    </row>
    <row r="12" spans="1:10" s="12" customFormat="1" ht="13.95" customHeight="1" x14ac:dyDescent="0.3">
      <c r="A12" s="156">
        <v>0.3</v>
      </c>
      <c r="B12" s="156">
        <v>1.45</v>
      </c>
      <c r="C12" s="156">
        <v>13.509</v>
      </c>
      <c r="D12" s="156">
        <v>0.96699999999999997</v>
      </c>
      <c r="E12" s="156">
        <v>4.3</v>
      </c>
      <c r="F12" s="156">
        <v>0</v>
      </c>
      <c r="G12" s="156">
        <v>3.141</v>
      </c>
    </row>
    <row r="13" spans="1:10" s="12" customFormat="1" ht="13.95" customHeight="1" x14ac:dyDescent="0.3">
      <c r="A13" s="156">
        <v>0.35</v>
      </c>
      <c r="B13" s="156">
        <v>1.75</v>
      </c>
      <c r="C13" s="156">
        <v>13.509</v>
      </c>
      <c r="D13" s="156">
        <v>1.0580000000000001</v>
      </c>
      <c r="E13" s="156">
        <v>5.16</v>
      </c>
      <c r="F13" s="156">
        <v>0</v>
      </c>
      <c r="G13" s="156">
        <v>3.5409999999999999</v>
      </c>
    </row>
    <row r="14" spans="1:10" s="12" customFormat="1" ht="14.1" customHeight="1" x14ac:dyDescent="0.3">
      <c r="A14" s="156">
        <v>0.4</v>
      </c>
      <c r="B14" s="156">
        <v>2.1</v>
      </c>
      <c r="C14" s="156">
        <v>13.509</v>
      </c>
      <c r="D14" s="156">
        <v>1.1819999999999999</v>
      </c>
      <c r="E14" s="156">
        <v>6.02</v>
      </c>
      <c r="F14" s="156">
        <v>0</v>
      </c>
      <c r="G14" s="156">
        <v>3.9249999999999998</v>
      </c>
    </row>
    <row r="15" spans="1:10" s="12" customFormat="1" ht="13.95" customHeight="1" x14ac:dyDescent="0.3">
      <c r="A15" s="156">
        <v>0.45</v>
      </c>
      <c r="B15" s="156">
        <v>2.48</v>
      </c>
      <c r="C15" s="156">
        <v>13.509</v>
      </c>
      <c r="D15" s="156">
        <v>1.25</v>
      </c>
      <c r="E15" s="156">
        <v>6.88</v>
      </c>
      <c r="F15" s="156">
        <v>0</v>
      </c>
      <c r="G15" s="156">
        <v>4.4779999999999998</v>
      </c>
    </row>
    <row r="16" spans="1:10" s="12" customFormat="1" ht="13.95" customHeight="1" x14ac:dyDescent="0.3">
      <c r="A16" s="156">
        <v>0.5</v>
      </c>
      <c r="B16" s="156">
        <v>3.17</v>
      </c>
      <c r="C16" s="156">
        <v>13.506</v>
      </c>
      <c r="D16" s="156">
        <v>1.25</v>
      </c>
      <c r="E16" s="156">
        <v>8.58</v>
      </c>
      <c r="F16" s="156">
        <v>0</v>
      </c>
      <c r="G16" s="156">
        <v>3.0190000000000001</v>
      </c>
    </row>
    <row r="17" spans="1:7" s="12" customFormat="1" ht="14.1" customHeight="1" x14ac:dyDescent="0.3">
      <c r="A17" s="156">
        <v>0.55000000000000004</v>
      </c>
      <c r="B17" s="156">
        <v>3.85</v>
      </c>
      <c r="C17" s="156">
        <v>13.506</v>
      </c>
      <c r="D17" s="156">
        <v>1.25</v>
      </c>
      <c r="E17" s="156">
        <v>8.58</v>
      </c>
      <c r="F17" s="156">
        <v>0</v>
      </c>
      <c r="G17" s="156">
        <v>2.6880000000000002</v>
      </c>
    </row>
    <row r="18" spans="1:7" s="12" customFormat="1" ht="13.95" customHeight="1" x14ac:dyDescent="0.3">
      <c r="A18" s="156">
        <v>0.6</v>
      </c>
      <c r="B18" s="156">
        <v>4.5199999999999996</v>
      </c>
      <c r="C18" s="156">
        <v>13.506</v>
      </c>
      <c r="D18" s="156">
        <v>1.25</v>
      </c>
      <c r="E18" s="156">
        <v>8.58</v>
      </c>
      <c r="F18" s="156">
        <v>0</v>
      </c>
      <c r="G18" s="156">
        <v>2.46</v>
      </c>
    </row>
    <row r="19" spans="1:7" s="12" customFormat="1" ht="13.95" customHeight="1" x14ac:dyDescent="0.3">
      <c r="A19" s="156">
        <v>0.65</v>
      </c>
      <c r="B19" s="156">
        <v>5.19</v>
      </c>
      <c r="C19" s="156">
        <v>13.506</v>
      </c>
      <c r="D19" s="156">
        <v>1.25</v>
      </c>
      <c r="E19" s="156">
        <v>8.58</v>
      </c>
      <c r="F19" s="156">
        <v>0</v>
      </c>
      <c r="G19" s="156">
        <v>2.25</v>
      </c>
    </row>
    <row r="20" spans="1:7" s="12" customFormat="1" ht="14.1" customHeight="1" x14ac:dyDescent="0.3">
      <c r="A20" s="156">
        <v>0.7</v>
      </c>
      <c r="B20" s="156">
        <v>5.85</v>
      </c>
      <c r="C20" s="156">
        <v>13.506</v>
      </c>
      <c r="D20" s="156">
        <v>1.25</v>
      </c>
      <c r="E20" s="156">
        <v>8.58</v>
      </c>
      <c r="F20" s="156">
        <v>0</v>
      </c>
      <c r="G20" s="156">
        <v>2.1</v>
      </c>
    </row>
    <row r="21" spans="1:7" s="12" customFormat="1" ht="13.95" customHeight="1" x14ac:dyDescent="0.3">
      <c r="A21" s="156">
        <v>0.75</v>
      </c>
      <c r="B21" s="156">
        <v>6.52</v>
      </c>
      <c r="C21" s="156">
        <v>13.506</v>
      </c>
      <c r="D21" s="156">
        <v>1.25</v>
      </c>
      <c r="E21" s="156">
        <v>8.58</v>
      </c>
      <c r="F21" s="156">
        <v>0</v>
      </c>
      <c r="G21" s="156">
        <v>1.9810000000000001</v>
      </c>
    </row>
    <row r="22" spans="1:7" s="12" customFormat="1" ht="13.95" customHeight="1" x14ac:dyDescent="0.3">
      <c r="A22" s="156">
        <v>0.8</v>
      </c>
      <c r="B22" s="156">
        <v>7.19</v>
      </c>
      <c r="C22" s="156">
        <v>13.504</v>
      </c>
      <c r="D22" s="156">
        <v>1.3360000000000001</v>
      </c>
      <c r="E22" s="156">
        <v>8.58</v>
      </c>
      <c r="F22" s="156">
        <v>0</v>
      </c>
      <c r="G22" s="156">
        <v>1.885</v>
      </c>
    </row>
    <row r="23" spans="1:7" s="12" customFormat="1" ht="14.1" customHeight="1" x14ac:dyDescent="0.3">
      <c r="A23" s="156">
        <v>0.85</v>
      </c>
      <c r="B23" s="156">
        <v>7.85</v>
      </c>
      <c r="C23" s="156">
        <v>13.504</v>
      </c>
      <c r="D23" s="156">
        <v>1.3360000000000001</v>
      </c>
      <c r="E23" s="156">
        <v>8.58</v>
      </c>
      <c r="F23" s="156">
        <v>0</v>
      </c>
      <c r="G23" s="156">
        <v>1.806</v>
      </c>
    </row>
    <row r="24" spans="1:7" s="12" customFormat="1" ht="13.95" customHeight="1" x14ac:dyDescent="0.3">
      <c r="A24" s="156">
        <v>0.9</v>
      </c>
      <c r="B24" s="156">
        <v>7.53</v>
      </c>
      <c r="C24" s="156">
        <v>13.503</v>
      </c>
      <c r="D24" s="156">
        <v>1.3360000000000001</v>
      </c>
      <c r="E24" s="156">
        <v>8.58</v>
      </c>
      <c r="F24" s="156">
        <v>0</v>
      </c>
      <c r="G24" s="156">
        <v>1.742</v>
      </c>
    </row>
    <row r="25" spans="1:7" s="12" customFormat="1" ht="13.95" customHeight="1" x14ac:dyDescent="0.3">
      <c r="A25" s="156">
        <v>0.95</v>
      </c>
      <c r="B25" s="156">
        <v>7.53</v>
      </c>
      <c r="C25" s="156">
        <v>13.503</v>
      </c>
      <c r="D25" s="156">
        <v>1.3360000000000001</v>
      </c>
      <c r="E25" s="156">
        <v>8.58</v>
      </c>
      <c r="F25" s="156">
        <v>0</v>
      </c>
      <c r="G25" s="156">
        <v>1.69</v>
      </c>
    </row>
    <row r="26" spans="1:7" s="12" customFormat="1" ht="14.1" customHeight="1" x14ac:dyDescent="0.3">
      <c r="A26" s="156">
        <v>1</v>
      </c>
      <c r="B26" s="156">
        <v>8.02</v>
      </c>
      <c r="C26" s="156">
        <v>13.503</v>
      </c>
      <c r="D26" s="156">
        <v>1.4770000000000001</v>
      </c>
      <c r="E26" s="156">
        <v>8.58</v>
      </c>
      <c r="F26" s="156">
        <v>0</v>
      </c>
      <c r="G26" s="156">
        <v>1.645</v>
      </c>
    </row>
    <row r="27" spans="1:7" s="12" customFormat="1" ht="13.95" customHeight="1" x14ac:dyDescent="0.3">
      <c r="A27" s="156">
        <v>1.05</v>
      </c>
      <c r="B27" s="156">
        <v>8.69</v>
      </c>
      <c r="C27" s="156">
        <v>13.503</v>
      </c>
      <c r="D27" s="156">
        <v>1.4770000000000001</v>
      </c>
      <c r="E27" s="156">
        <v>8.58</v>
      </c>
      <c r="F27" s="156">
        <v>0</v>
      </c>
      <c r="G27" s="156">
        <v>1.611</v>
      </c>
    </row>
    <row r="28" spans="1:7" s="113" customFormat="1" ht="13.95" customHeight="1" x14ac:dyDescent="0.3">
      <c r="A28" s="156">
        <v>1.1000000000000001</v>
      </c>
      <c r="B28" s="156">
        <v>9.36</v>
      </c>
      <c r="C28" s="156">
        <v>13.503</v>
      </c>
      <c r="D28" s="156">
        <v>1.4770000000000001</v>
      </c>
      <c r="E28" s="156">
        <v>8.58</v>
      </c>
      <c r="F28" s="156">
        <v>0</v>
      </c>
      <c r="G28" s="156">
        <v>1.5820000000000001</v>
      </c>
    </row>
    <row r="29" spans="1:7" s="113" customFormat="1" ht="14.1" customHeight="1" x14ac:dyDescent="0.3">
      <c r="A29" s="156">
        <v>1.1499999999999999</v>
      </c>
      <c r="B29" s="156">
        <v>10.039999999999999</v>
      </c>
      <c r="C29" s="156">
        <v>13.503</v>
      </c>
      <c r="D29" s="156">
        <v>1.4770000000000001</v>
      </c>
      <c r="E29" s="156">
        <v>8.58</v>
      </c>
      <c r="F29" s="156">
        <v>0</v>
      </c>
      <c r="G29" s="156">
        <v>1.5589999999999999</v>
      </c>
    </row>
    <row r="30" spans="1:7" s="113" customFormat="1" ht="13.95" customHeight="1" x14ac:dyDescent="0.3">
      <c r="A30" s="156">
        <v>1.2</v>
      </c>
      <c r="B30" s="156">
        <v>10.71</v>
      </c>
      <c r="C30" s="156">
        <v>13.503</v>
      </c>
      <c r="D30" s="156">
        <v>1.4770000000000001</v>
      </c>
      <c r="E30" s="156">
        <v>8.58</v>
      </c>
      <c r="F30" s="156">
        <v>0</v>
      </c>
      <c r="G30" s="156">
        <v>1.5409999999999999</v>
      </c>
    </row>
    <row r="31" spans="1:7" s="113" customFormat="1" ht="13.95" customHeight="1" x14ac:dyDescent="0.3">
      <c r="A31" s="156">
        <v>1.25</v>
      </c>
      <c r="B31" s="156">
        <v>11.39</v>
      </c>
      <c r="C31" s="156">
        <v>13.503</v>
      </c>
      <c r="D31" s="156">
        <v>1.4770000000000001</v>
      </c>
      <c r="E31" s="156">
        <v>8.58</v>
      </c>
      <c r="F31" s="156">
        <v>0</v>
      </c>
      <c r="G31" s="156">
        <v>1.524</v>
      </c>
    </row>
    <row r="32" spans="1:7" s="113" customFormat="1" ht="13.8" customHeight="1" x14ac:dyDescent="0.3">
      <c r="A32" s="156">
        <v>1.3</v>
      </c>
      <c r="B32" s="156">
        <v>11.39</v>
      </c>
      <c r="C32" s="156">
        <v>13.503</v>
      </c>
      <c r="D32" s="156">
        <v>1.4770000000000001</v>
      </c>
      <c r="E32" s="156">
        <v>8.58</v>
      </c>
      <c r="F32" s="156">
        <v>0</v>
      </c>
      <c r="G32" s="156">
        <v>1.514</v>
      </c>
    </row>
    <row r="33" spans="1:7" s="113" customFormat="1" ht="13.95" customHeight="1" x14ac:dyDescent="0.3">
      <c r="A33" s="156">
        <v>1.35</v>
      </c>
      <c r="B33" s="156">
        <v>12.07</v>
      </c>
      <c r="C33" s="156">
        <v>13.503</v>
      </c>
      <c r="D33" s="156">
        <v>1.4770000000000001</v>
      </c>
      <c r="E33" s="156">
        <v>8.58</v>
      </c>
      <c r="F33" s="156">
        <v>0</v>
      </c>
      <c r="G33" s="156">
        <v>1.506</v>
      </c>
    </row>
    <row r="34" spans="1:7" s="113" customFormat="1" ht="13.95" customHeight="1" x14ac:dyDescent="0.3">
      <c r="A34" s="156">
        <v>1.4</v>
      </c>
      <c r="B34" s="156">
        <v>12.75</v>
      </c>
      <c r="C34" s="156">
        <v>13.503</v>
      </c>
      <c r="D34" s="156">
        <v>1.4770000000000001</v>
      </c>
      <c r="E34" s="156">
        <v>8.58</v>
      </c>
      <c r="F34" s="156">
        <v>0</v>
      </c>
      <c r="G34" s="156">
        <v>1.5009999999999999</v>
      </c>
    </row>
    <row r="35" spans="1:7" s="113" customFormat="1" ht="14.1" customHeight="1" x14ac:dyDescent="0.3">
      <c r="A35" s="156">
        <v>1.45</v>
      </c>
      <c r="B35" s="156">
        <v>12.87</v>
      </c>
      <c r="C35" s="156">
        <v>13.503</v>
      </c>
      <c r="D35" s="156">
        <v>1.5329999999999999</v>
      </c>
      <c r="E35" s="156">
        <v>8.58</v>
      </c>
      <c r="F35" s="156">
        <v>0</v>
      </c>
      <c r="G35" s="156">
        <v>1.498</v>
      </c>
    </row>
    <row r="36" spans="1:7" s="113" customFormat="1" ht="14.4" customHeight="1" x14ac:dyDescent="0.3">
      <c r="A36" s="156">
        <v>1.5</v>
      </c>
      <c r="B36" s="156">
        <v>13.55</v>
      </c>
      <c r="C36" s="156">
        <v>13.502000000000001</v>
      </c>
      <c r="D36" s="156">
        <v>1.5329999999999999</v>
      </c>
      <c r="E36" s="156">
        <v>8.58</v>
      </c>
      <c r="F36" s="156">
        <v>0</v>
      </c>
      <c r="G36" s="156"/>
    </row>
    <row r="37" spans="1:7" s="113" customFormat="1" x14ac:dyDescent="0.3">
      <c r="A37" s="156">
        <v>1.55</v>
      </c>
      <c r="B37" s="156">
        <v>14.23</v>
      </c>
      <c r="C37" s="156">
        <v>13.502000000000001</v>
      </c>
      <c r="D37" s="156">
        <v>1.5329999999999999</v>
      </c>
      <c r="E37" s="156">
        <v>8.58</v>
      </c>
      <c r="F37" s="156">
        <v>0</v>
      </c>
      <c r="G37" s="156"/>
    </row>
    <row r="38" spans="1:7" s="113" customFormat="1" x14ac:dyDescent="0.3">
      <c r="A38" s="156">
        <v>1.6</v>
      </c>
      <c r="B38" s="156">
        <v>14.91</v>
      </c>
      <c r="C38" s="156">
        <v>13.502000000000001</v>
      </c>
      <c r="D38" s="156">
        <v>1.5329999999999999</v>
      </c>
      <c r="E38" s="156">
        <v>8.58</v>
      </c>
      <c r="F38" s="156">
        <v>0</v>
      </c>
      <c r="G38" s="156"/>
    </row>
    <row r="39" spans="1:7" s="12" customFormat="1" x14ac:dyDescent="0.3">
      <c r="A39" s="156">
        <v>1.65</v>
      </c>
      <c r="B39" s="156">
        <v>15.58</v>
      </c>
      <c r="C39" s="156">
        <v>13.502000000000001</v>
      </c>
      <c r="D39" s="156">
        <v>1.5329999999999999</v>
      </c>
      <c r="E39" s="156">
        <v>8.58</v>
      </c>
      <c r="F39" s="156">
        <v>0</v>
      </c>
      <c r="G39" s="156"/>
    </row>
    <row r="40" spans="1:7" s="12" customFormat="1" x14ac:dyDescent="0.3">
      <c r="A40" s="156">
        <v>1.7</v>
      </c>
      <c r="B40" s="156">
        <v>15.58</v>
      </c>
      <c r="C40" s="156">
        <v>13.502000000000001</v>
      </c>
      <c r="D40" s="156">
        <v>1.5489999999999999</v>
      </c>
      <c r="E40" s="156">
        <v>8.58</v>
      </c>
      <c r="F40" s="156">
        <v>0</v>
      </c>
      <c r="G40" s="156"/>
    </row>
    <row r="41" spans="1:7" s="12" customFormat="1" x14ac:dyDescent="0.3">
      <c r="A41" s="156">
        <v>1.75</v>
      </c>
      <c r="B41" s="156">
        <v>15.58</v>
      </c>
      <c r="C41" s="156">
        <v>13.502000000000001</v>
      </c>
      <c r="D41" s="156">
        <v>1.5489999999999999</v>
      </c>
      <c r="E41" s="156">
        <v>8.58</v>
      </c>
      <c r="F41" s="156">
        <v>0</v>
      </c>
      <c r="G41" s="156"/>
    </row>
    <row r="42" spans="1:7" s="12" customFormat="1" x14ac:dyDescent="0.3">
      <c r="A42" s="156">
        <v>1.8</v>
      </c>
      <c r="B42" s="156">
        <v>15.78</v>
      </c>
      <c r="C42" s="156">
        <v>13.502000000000001</v>
      </c>
      <c r="D42" s="156">
        <v>1.55</v>
      </c>
      <c r="E42" s="156">
        <v>8.58</v>
      </c>
      <c r="F42" s="156">
        <v>0</v>
      </c>
      <c r="G42"/>
    </row>
    <row r="43" spans="1:7" s="12" customFormat="1" x14ac:dyDescent="0.3">
      <c r="A43" s="1"/>
      <c r="B43" s="108"/>
      <c r="C43" s="107"/>
      <c r="D43" s="107"/>
      <c r="E43" s="107"/>
      <c r="F43" s="107"/>
    </row>
    <row r="44" spans="1:7" s="12" customFormat="1" x14ac:dyDescent="0.3">
      <c r="A44" s="1"/>
      <c r="B44" s="108"/>
      <c r="C44" s="106"/>
      <c r="D44" s="106"/>
      <c r="E44" s="106"/>
      <c r="F44" s="106"/>
    </row>
    <row r="45" spans="1:7" s="12" customFormat="1" x14ac:dyDescent="0.3">
      <c r="A45" s="1"/>
      <c r="B45" s="108"/>
      <c r="C45" s="106"/>
      <c r="D45" s="106"/>
      <c r="E45" s="106"/>
      <c r="F45" s="106"/>
    </row>
    <row r="46" spans="1:7" s="12" customFormat="1" x14ac:dyDescent="0.3">
      <c r="A46" s="1"/>
      <c r="B46" s="108"/>
      <c r="C46" s="107"/>
      <c r="D46" s="107"/>
      <c r="E46" s="107"/>
      <c r="F46" s="107"/>
    </row>
    <row r="47" spans="1:7" s="12" customFormat="1" x14ac:dyDescent="0.3">
      <c r="A47" s="1"/>
      <c r="B47" s="108"/>
      <c r="C47" s="106"/>
      <c r="D47" s="106"/>
      <c r="E47" s="106"/>
      <c r="F47" s="106"/>
    </row>
    <row r="48" spans="1:7" s="12" customFormat="1" x14ac:dyDescent="0.3">
      <c r="A48" s="1"/>
      <c r="B48" s="108"/>
      <c r="C48" s="106"/>
      <c r="D48" s="106"/>
      <c r="E48" s="106"/>
      <c r="F48" s="106"/>
    </row>
    <row r="49" spans="1:6" s="12" customFormat="1" x14ac:dyDescent="0.3">
      <c r="A49" s="1"/>
      <c r="B49" s="108"/>
      <c r="C49" s="106"/>
      <c r="D49" s="106"/>
      <c r="E49" s="106"/>
      <c r="F49" s="106"/>
    </row>
    <row r="50" spans="1:6" s="12" customFormat="1" x14ac:dyDescent="0.3">
      <c r="A50" s="1"/>
      <c r="B50" s="108"/>
      <c r="C50" s="107"/>
      <c r="D50" s="107"/>
      <c r="E50" s="107"/>
      <c r="F50" s="107"/>
    </row>
    <row r="51" spans="1:6" s="12" customFormat="1" x14ac:dyDescent="0.3">
      <c r="A51" s="1"/>
      <c r="B51" s="108"/>
      <c r="C51" s="107"/>
      <c r="D51" s="107"/>
      <c r="E51" s="107"/>
      <c r="F51" s="107"/>
    </row>
    <row r="52" spans="1:6" s="12" customFormat="1" x14ac:dyDescent="0.3">
      <c r="A52" s="1"/>
      <c r="B52" s="108"/>
      <c r="C52" s="106"/>
      <c r="D52" s="106"/>
      <c r="E52" s="106"/>
      <c r="F52" s="106"/>
    </row>
    <row r="53" spans="1:6" s="12" customFormat="1" x14ac:dyDescent="0.3">
      <c r="A53" s="1"/>
      <c r="B53" s="108"/>
      <c r="C53" s="107"/>
      <c r="D53" s="107"/>
      <c r="E53" s="107"/>
      <c r="F53" s="107"/>
    </row>
    <row r="54" spans="1:6" s="12" customFormat="1" x14ac:dyDescent="0.3">
      <c r="A54" s="1"/>
      <c r="B54" s="108"/>
      <c r="C54" s="107"/>
      <c r="D54" s="107"/>
      <c r="E54" s="107"/>
      <c r="F54" s="107"/>
    </row>
    <row r="55" spans="1:6" s="12" customFormat="1" x14ac:dyDescent="0.3">
      <c r="A55" s="1"/>
      <c r="B55" s="108"/>
      <c r="C55" s="107"/>
      <c r="D55" s="107"/>
      <c r="E55" s="107"/>
      <c r="F55" s="107"/>
    </row>
    <row r="56" spans="1:6" s="12" customFormat="1" x14ac:dyDescent="0.3">
      <c r="A56" s="1"/>
      <c r="B56" s="108"/>
      <c r="C56" s="107"/>
      <c r="D56" s="107"/>
      <c r="E56" s="107"/>
      <c r="F56" s="107"/>
    </row>
    <row r="57" spans="1:6" s="12" customFormat="1" x14ac:dyDescent="0.3">
      <c r="A57" s="1"/>
      <c r="B57" s="108"/>
      <c r="C57" s="106"/>
      <c r="D57" s="106"/>
      <c r="E57" s="106"/>
      <c r="F57" s="106"/>
    </row>
    <row r="58" spans="1:6" s="12" customFormat="1" x14ac:dyDescent="0.3">
      <c r="A58" s="1"/>
      <c r="B58" s="108"/>
      <c r="C58" s="106"/>
      <c r="D58" s="106"/>
      <c r="E58" s="106"/>
      <c r="F58" s="106"/>
    </row>
    <row r="59" spans="1:6" s="12" customFormat="1" x14ac:dyDescent="0.3">
      <c r="A59" s="1"/>
      <c r="B59" s="108"/>
      <c r="C59" s="107"/>
      <c r="D59" s="107"/>
      <c r="E59" s="107"/>
      <c r="F59" s="107"/>
    </row>
    <row r="60" spans="1:6" s="12" customFormat="1" x14ac:dyDescent="0.3">
      <c r="A60" s="1"/>
      <c r="B60" s="108"/>
      <c r="C60" s="107"/>
      <c r="D60" s="107"/>
      <c r="E60" s="107"/>
      <c r="F60" s="107"/>
    </row>
    <row r="61" spans="1:6" s="12" customFormat="1" x14ac:dyDescent="0.3">
      <c r="A61" s="1"/>
      <c r="B61" s="108"/>
      <c r="C61" s="107"/>
      <c r="D61" s="107"/>
      <c r="E61" s="107"/>
      <c r="F61" s="107"/>
    </row>
    <row r="62" spans="1:6" s="12" customFormat="1" x14ac:dyDescent="0.3">
      <c r="A62" s="1"/>
      <c r="B62" s="108"/>
      <c r="C62" s="106"/>
      <c r="D62" s="106"/>
      <c r="E62" s="106"/>
      <c r="F62" s="106"/>
    </row>
    <row r="63" spans="1:6" s="12" customFormat="1" x14ac:dyDescent="0.3">
      <c r="A63" s="1"/>
      <c r="B63" s="108"/>
      <c r="C63" s="107"/>
      <c r="D63" s="107"/>
      <c r="E63" s="107"/>
      <c r="F63" s="107"/>
    </row>
    <row r="64" spans="1:6" s="12" customFormat="1" x14ac:dyDescent="0.3">
      <c r="A64" s="1"/>
      <c r="B64" s="108"/>
      <c r="C64" s="106"/>
      <c r="D64" s="106"/>
      <c r="E64" s="105"/>
      <c r="F64" s="106"/>
    </row>
    <row r="65" spans="1:6" s="12" customFormat="1" x14ac:dyDescent="0.3">
      <c r="A65" s="1"/>
      <c r="B65" s="107"/>
      <c r="C65" s="107"/>
      <c r="D65" s="107"/>
      <c r="E65" s="107"/>
      <c r="F65" s="107"/>
    </row>
    <row r="66" spans="1:6" s="12" customFormat="1" x14ac:dyDescent="0.3">
      <c r="A66" s="1"/>
      <c r="B66" s="106"/>
      <c r="C66" s="106"/>
      <c r="D66" s="106"/>
      <c r="E66" s="106"/>
      <c r="F66" s="106"/>
    </row>
    <row r="67" spans="1:6" s="12" customFormat="1" x14ac:dyDescent="0.3">
      <c r="A67" s="1"/>
      <c r="B67" s="107"/>
      <c r="C67" s="107"/>
      <c r="D67" s="107"/>
      <c r="E67" s="107"/>
      <c r="F67" s="107"/>
    </row>
    <row r="68" spans="1:6" s="12" customFormat="1" x14ac:dyDescent="0.3">
      <c r="A68" s="1"/>
      <c r="B68" s="107"/>
      <c r="C68" s="107"/>
      <c r="D68" s="107"/>
      <c r="E68" s="107"/>
      <c r="F68" s="107"/>
    </row>
    <row r="69" spans="1:6" s="12" customFormat="1" x14ac:dyDescent="0.3">
      <c r="A69" s="1"/>
      <c r="B69" s="107"/>
      <c r="C69" s="107"/>
      <c r="D69" s="107"/>
      <c r="E69" s="107"/>
      <c r="F69" s="107"/>
    </row>
    <row r="70" spans="1:6" s="12" customFormat="1" x14ac:dyDescent="0.3">
      <c r="A70" s="1"/>
      <c r="B70" s="107"/>
      <c r="C70" s="107"/>
      <c r="D70" s="107"/>
      <c r="E70" s="107"/>
      <c r="F70" s="107"/>
    </row>
    <row r="71" spans="1:6" s="12" customFormat="1" x14ac:dyDescent="0.3">
      <c r="A71" s="1"/>
      <c r="B71" s="106"/>
      <c r="C71" s="106"/>
      <c r="D71" s="106"/>
      <c r="E71" s="106"/>
      <c r="F71" s="105"/>
    </row>
    <row r="72" spans="1:6" x14ac:dyDescent="0.3">
      <c r="A72" s="104"/>
      <c r="B72" s="6"/>
      <c r="C72" s="6"/>
      <c r="D72" s="6"/>
      <c r="E72" s="6"/>
      <c r="F72" s="6"/>
    </row>
  </sheetData>
  <mergeCells count="3">
    <mergeCell ref="A1:F1"/>
    <mergeCell ref="C2:E2"/>
    <mergeCell ref="A5:F5"/>
  </mergeCell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978103-0FDF-429B-9933-363E500C910E}">
  <sheetPr codeName="Sheet13"/>
  <dimension ref="A1:L83"/>
  <sheetViews>
    <sheetView topLeftCell="A52" zoomScale="80" zoomScaleNormal="80" workbookViewId="0">
      <selection activeCell="C74" sqref="C74"/>
    </sheetView>
  </sheetViews>
  <sheetFormatPr defaultRowHeight="14.4" x14ac:dyDescent="0.3"/>
  <cols>
    <col min="1" max="1" width="7.44140625" style="4" customWidth="1"/>
    <col min="2" max="2" width="9.33203125" customWidth="1"/>
    <col min="3" max="4" width="7.44140625" customWidth="1"/>
    <col min="5" max="5" width="9.5546875" customWidth="1"/>
    <col min="6" max="6" width="7.44140625" customWidth="1"/>
    <col min="10" max="10" width="15.6640625" bestFit="1" customWidth="1"/>
    <col min="12" max="12" width="19.77734375" style="103" bestFit="1" customWidth="1"/>
  </cols>
  <sheetData>
    <row r="1" spans="1:10" ht="12" customHeight="1" x14ac:dyDescent="0.3">
      <c r="A1" s="305" t="s">
        <v>1</v>
      </c>
      <c r="B1" s="305"/>
      <c r="C1" s="305"/>
      <c r="D1" s="305"/>
      <c r="E1" s="305"/>
      <c r="F1" s="305"/>
    </row>
    <row r="2" spans="1:10" ht="18" customHeight="1" x14ac:dyDescent="0.3">
      <c r="A2" s="100" t="s">
        <v>132</v>
      </c>
      <c r="B2" s="100" t="s">
        <v>133</v>
      </c>
      <c r="C2" s="306" t="s">
        <v>131</v>
      </c>
      <c r="D2" s="307"/>
      <c r="E2" s="307"/>
      <c r="F2" s="1"/>
    </row>
    <row r="3" spans="1:10" ht="14.85" customHeight="1" x14ac:dyDescent="0.3">
      <c r="A3" s="100"/>
      <c r="B3" s="3"/>
      <c r="C3" s="3" t="s">
        <v>25</v>
      </c>
      <c r="D3" s="3" t="s">
        <v>130</v>
      </c>
      <c r="E3" s="3" t="s">
        <v>39</v>
      </c>
      <c r="F3" s="3" t="s">
        <v>134</v>
      </c>
      <c r="G3" t="s">
        <v>155</v>
      </c>
    </row>
    <row r="4" spans="1:10" ht="15.15" customHeight="1" x14ac:dyDescent="0.3">
      <c r="A4" s="1" t="s">
        <v>2</v>
      </c>
      <c r="B4" s="3" t="s">
        <v>3</v>
      </c>
      <c r="C4" s="3" t="s">
        <v>0</v>
      </c>
      <c r="D4" s="3" t="s">
        <v>0</v>
      </c>
      <c r="E4" s="3" t="s">
        <v>0</v>
      </c>
      <c r="F4" s="3" t="s">
        <v>4</v>
      </c>
      <c r="G4" t="s">
        <v>156</v>
      </c>
    </row>
    <row r="5" spans="1:10" ht="12" customHeight="1" x14ac:dyDescent="0.3">
      <c r="A5" s="305" t="s">
        <v>1</v>
      </c>
      <c r="B5" s="305"/>
      <c r="C5" s="305"/>
      <c r="D5" s="305"/>
      <c r="E5" s="305"/>
      <c r="F5" s="305"/>
      <c r="G5" s="6"/>
      <c r="J5" s="102"/>
    </row>
    <row r="6" spans="1:10" s="12" customFormat="1" ht="15" customHeight="1" x14ac:dyDescent="0.3">
      <c r="A6" s="156">
        <v>0.496</v>
      </c>
      <c r="B6" s="156">
        <v>0</v>
      </c>
      <c r="C6" s="156">
        <v>0.39600000000000002</v>
      </c>
      <c r="D6" s="156">
        <v>13.789</v>
      </c>
      <c r="E6" s="156">
        <v>-3.7370000000000001</v>
      </c>
      <c r="F6" s="156">
        <v>0</v>
      </c>
      <c r="G6" s="156">
        <v>0.39600000000000002</v>
      </c>
      <c r="I6" s="101"/>
    </row>
    <row r="7" spans="1:10" s="12" customFormat="1" ht="13.95" customHeight="1" x14ac:dyDescent="0.3">
      <c r="A7" s="156">
        <v>0.5</v>
      </c>
      <c r="B7" s="156">
        <v>0.09</v>
      </c>
      <c r="C7" s="156">
        <v>0.439</v>
      </c>
      <c r="D7" s="156">
        <v>13.66</v>
      </c>
      <c r="E7" s="156">
        <v>-3.6680000000000001</v>
      </c>
      <c r="F7" s="156">
        <v>0.05</v>
      </c>
      <c r="G7" s="156">
        <v>1</v>
      </c>
    </row>
    <row r="8" spans="1:10" s="12" customFormat="1" ht="14.1" customHeight="1" x14ac:dyDescent="0.3">
      <c r="A8" s="156">
        <v>0.55000000000000004</v>
      </c>
      <c r="B8" s="156">
        <v>0.18</v>
      </c>
      <c r="C8" s="156">
        <v>0.46899999999999997</v>
      </c>
      <c r="D8" s="156">
        <v>13.590999999999999</v>
      </c>
      <c r="E8" s="156">
        <v>-3.645</v>
      </c>
      <c r="F8" s="156">
        <v>7.0000000000000007E-2</v>
      </c>
      <c r="G8" s="156">
        <v>1.2470000000000001</v>
      </c>
    </row>
    <row r="9" spans="1:10" s="12" customFormat="1" ht="13.95" customHeight="1" x14ac:dyDescent="0.3">
      <c r="A9" s="156">
        <v>0.6</v>
      </c>
      <c r="B9" s="156">
        <v>0.28999999999999998</v>
      </c>
      <c r="C9" s="156">
        <v>0.503</v>
      </c>
      <c r="D9" s="156">
        <v>13.551</v>
      </c>
      <c r="E9" s="156">
        <v>-3.6320000000000001</v>
      </c>
      <c r="F9" s="156">
        <v>0.12</v>
      </c>
      <c r="G9" s="156">
        <v>1</v>
      </c>
    </row>
    <row r="10" spans="1:10" s="12" customFormat="1" ht="13.95" customHeight="1" x14ac:dyDescent="0.3">
      <c r="A10" s="156">
        <v>0.65</v>
      </c>
      <c r="B10" s="156">
        <v>0.44</v>
      </c>
      <c r="C10" s="156">
        <v>0.55700000000000005</v>
      </c>
      <c r="D10" s="156">
        <v>13.525</v>
      </c>
      <c r="E10" s="156">
        <v>-3.6110000000000002</v>
      </c>
      <c r="F10" s="156">
        <v>0.17</v>
      </c>
      <c r="G10" s="156">
        <v>0.93899999999999995</v>
      </c>
    </row>
    <row r="11" spans="1:10" s="12" customFormat="1" ht="14.1" customHeight="1" x14ac:dyDescent="0.3">
      <c r="A11" s="156">
        <v>0.7</v>
      </c>
      <c r="B11" s="156">
        <v>0.56999999999999995</v>
      </c>
      <c r="C11" s="156">
        <v>0.58499999999999996</v>
      </c>
      <c r="D11" s="156">
        <v>13.513</v>
      </c>
      <c r="E11" s="156">
        <v>-3.601</v>
      </c>
      <c r="F11" s="156">
        <v>0.2</v>
      </c>
      <c r="G11" s="156">
        <v>0.93600000000000005</v>
      </c>
    </row>
    <row r="12" spans="1:10" s="12" customFormat="1" ht="13.95" customHeight="1" x14ac:dyDescent="0.3">
      <c r="A12" s="156">
        <v>0.75</v>
      </c>
      <c r="B12" s="156">
        <v>0.71</v>
      </c>
      <c r="C12" s="156">
        <v>0.63200000000000001</v>
      </c>
      <c r="D12" s="156">
        <v>13.512</v>
      </c>
      <c r="E12" s="156">
        <v>-3.5979999999999999</v>
      </c>
      <c r="F12" s="156">
        <v>0.24</v>
      </c>
      <c r="G12" s="156">
        <v>0.95299999999999996</v>
      </c>
    </row>
    <row r="13" spans="1:10" s="12" customFormat="1" ht="13.95" customHeight="1" x14ac:dyDescent="0.3">
      <c r="A13" s="156">
        <v>0.8</v>
      </c>
      <c r="B13" s="156">
        <v>0.86</v>
      </c>
      <c r="C13" s="156">
        <v>0.64100000000000001</v>
      </c>
      <c r="D13" s="156">
        <v>13.512</v>
      </c>
      <c r="E13" s="156">
        <v>-3.6680000000000001</v>
      </c>
      <c r="F13" s="156">
        <v>0.27</v>
      </c>
      <c r="G13" s="156">
        <v>0.95299999999999996</v>
      </c>
    </row>
    <row r="14" spans="1:10" s="12" customFormat="1" ht="14.1" customHeight="1" x14ac:dyDescent="0.3">
      <c r="A14" s="156">
        <v>0.85</v>
      </c>
      <c r="B14" s="156">
        <v>1.02</v>
      </c>
      <c r="C14" s="156">
        <v>0.69599999999999995</v>
      </c>
      <c r="D14" s="156">
        <v>13.509</v>
      </c>
      <c r="E14" s="156">
        <v>-3.7040000000000002</v>
      </c>
      <c r="F14" s="156">
        <v>0.31</v>
      </c>
      <c r="G14" s="156">
        <v>0.97399999999999998</v>
      </c>
    </row>
    <row r="15" spans="1:10" s="12" customFormat="1" ht="13.95" customHeight="1" x14ac:dyDescent="0.3">
      <c r="A15" s="156">
        <v>0.9</v>
      </c>
      <c r="B15" s="156">
        <v>1.18</v>
      </c>
      <c r="C15" s="156">
        <v>0.72899999999999998</v>
      </c>
      <c r="D15" s="156">
        <v>13.509</v>
      </c>
      <c r="E15" s="156">
        <v>-3.76</v>
      </c>
      <c r="F15" s="156">
        <v>0.35</v>
      </c>
      <c r="G15" s="156">
        <v>0.97899999999999998</v>
      </c>
    </row>
    <row r="16" spans="1:10" s="12" customFormat="1" ht="13.95" customHeight="1" x14ac:dyDescent="0.3">
      <c r="A16" s="156">
        <v>0.95</v>
      </c>
      <c r="B16" s="156">
        <v>1.36</v>
      </c>
      <c r="C16" s="156">
        <v>0.75600000000000001</v>
      </c>
      <c r="D16" s="156">
        <v>13.507999999999999</v>
      </c>
      <c r="E16" s="156">
        <v>-3.7639999999999998</v>
      </c>
      <c r="F16" s="156">
        <v>0.39</v>
      </c>
      <c r="G16" s="156">
        <v>0.99399999999999999</v>
      </c>
    </row>
    <row r="17" spans="1:7" s="12" customFormat="1" ht="14.1" customHeight="1" x14ac:dyDescent="0.3">
      <c r="A17" s="156">
        <v>1</v>
      </c>
      <c r="B17" s="156">
        <v>1.53</v>
      </c>
      <c r="C17" s="156">
        <v>0.77200000000000002</v>
      </c>
      <c r="D17" s="156">
        <v>13.507</v>
      </c>
      <c r="E17" s="156">
        <v>-3.7370000000000001</v>
      </c>
      <c r="F17" s="156">
        <v>0.42</v>
      </c>
      <c r="G17" s="156">
        <v>1</v>
      </c>
    </row>
    <row r="18" spans="1:7" s="12" customFormat="1" ht="13.95" customHeight="1" x14ac:dyDescent="0.3">
      <c r="A18" s="156">
        <v>1.05</v>
      </c>
      <c r="B18" s="156">
        <v>1.72</v>
      </c>
      <c r="C18" s="156">
        <v>0.84399999999999997</v>
      </c>
      <c r="D18" s="156">
        <v>13.506</v>
      </c>
      <c r="E18" s="156">
        <v>-3.7469999999999999</v>
      </c>
      <c r="F18" s="156">
        <v>0.52</v>
      </c>
      <c r="G18" s="156">
        <v>1.119</v>
      </c>
    </row>
    <row r="19" spans="1:7" s="12" customFormat="1" ht="13.95" customHeight="1" x14ac:dyDescent="0.3">
      <c r="A19" s="156">
        <v>1.1000000000000001</v>
      </c>
      <c r="B19" s="156">
        <v>1.91</v>
      </c>
      <c r="C19" s="156">
        <v>0.84399999999999997</v>
      </c>
      <c r="D19" s="156">
        <v>13.506</v>
      </c>
      <c r="E19" s="156">
        <v>-3.7469999999999999</v>
      </c>
      <c r="F19" s="156">
        <v>0.52</v>
      </c>
      <c r="G19" s="156">
        <v>1.119</v>
      </c>
    </row>
    <row r="20" spans="1:7" s="12" customFormat="1" ht="14.1" customHeight="1" x14ac:dyDescent="0.3">
      <c r="A20" s="156">
        <v>1.1499999999999999</v>
      </c>
      <c r="B20" s="156">
        <v>2.12</v>
      </c>
      <c r="C20" s="156">
        <v>0.872</v>
      </c>
      <c r="D20" s="156">
        <v>13.505000000000001</v>
      </c>
      <c r="E20" s="156">
        <v>-3.7909999999999999</v>
      </c>
      <c r="F20" s="156">
        <v>0.56000000000000005</v>
      </c>
      <c r="G20" s="156">
        <v>1.1359999999999999</v>
      </c>
    </row>
    <row r="21" spans="1:7" s="12" customFormat="1" ht="13.95" customHeight="1" x14ac:dyDescent="0.3">
      <c r="A21" s="156">
        <v>1.2</v>
      </c>
      <c r="B21" s="156">
        <v>2.3199999999999998</v>
      </c>
      <c r="C21" s="156">
        <v>0.90200000000000002</v>
      </c>
      <c r="D21" s="156">
        <v>13.504</v>
      </c>
      <c r="E21" s="156">
        <v>-3.81</v>
      </c>
      <c r="F21" s="156">
        <v>0.61</v>
      </c>
      <c r="G21" s="156">
        <v>1.145</v>
      </c>
    </row>
    <row r="22" spans="1:7" s="12" customFormat="1" ht="13.95" customHeight="1" x14ac:dyDescent="0.3">
      <c r="A22" s="156">
        <v>1.25</v>
      </c>
      <c r="B22" s="156">
        <v>2.52</v>
      </c>
      <c r="C22" s="156">
        <v>0.90200000000000002</v>
      </c>
      <c r="D22" s="156">
        <v>13.504</v>
      </c>
      <c r="E22" s="156">
        <v>-3.81</v>
      </c>
      <c r="F22" s="156">
        <v>0.61</v>
      </c>
      <c r="G22" s="156">
        <v>1.145</v>
      </c>
    </row>
    <row r="23" spans="1:7" s="12" customFormat="1" ht="14.1" customHeight="1" x14ac:dyDescent="0.3">
      <c r="A23" s="156">
        <v>1.3</v>
      </c>
      <c r="B23" s="156">
        <v>2.72</v>
      </c>
      <c r="C23" s="156">
        <v>0.98599999999999999</v>
      </c>
      <c r="D23" s="156">
        <v>13.503</v>
      </c>
      <c r="E23" s="156">
        <v>-3.8180000000000001</v>
      </c>
      <c r="F23" s="156">
        <v>0.62</v>
      </c>
      <c r="G23" s="156">
        <v>1.169</v>
      </c>
    </row>
    <row r="24" spans="1:7" s="12" customFormat="1" ht="13.95" customHeight="1" x14ac:dyDescent="0.3">
      <c r="A24" s="156">
        <v>1.35</v>
      </c>
      <c r="B24" s="156">
        <v>2.92</v>
      </c>
      <c r="C24" s="156">
        <v>0.98599999999999999</v>
      </c>
      <c r="D24" s="156">
        <v>13.503</v>
      </c>
      <c r="E24" s="156">
        <v>-3.8180000000000001</v>
      </c>
      <c r="F24" s="156">
        <v>0.62</v>
      </c>
      <c r="G24" s="156">
        <v>1.169</v>
      </c>
    </row>
    <row r="25" spans="1:7" s="12" customFormat="1" ht="13.95" customHeight="1" x14ac:dyDescent="0.3">
      <c r="A25" s="156">
        <v>1.4</v>
      </c>
      <c r="B25" s="156">
        <v>3.13</v>
      </c>
      <c r="C25" s="156">
        <v>1.0069999999999999</v>
      </c>
      <c r="D25" s="156">
        <v>13.500999999999999</v>
      </c>
      <c r="E25" s="156">
        <v>-3.8220000000000001</v>
      </c>
      <c r="F25" s="156">
        <v>0.63</v>
      </c>
      <c r="G25" s="156">
        <v>1.196</v>
      </c>
    </row>
    <row r="26" spans="1:7" s="12" customFormat="1" ht="14.1" customHeight="1" x14ac:dyDescent="0.3">
      <c r="A26" s="156">
        <v>1.45</v>
      </c>
      <c r="B26" s="156">
        <v>3.53</v>
      </c>
      <c r="C26" s="156">
        <v>1.073</v>
      </c>
      <c r="D26" s="156">
        <v>13.500999999999999</v>
      </c>
      <c r="E26" s="156">
        <v>-3.8319999999999999</v>
      </c>
      <c r="F26" s="156">
        <v>0.63</v>
      </c>
      <c r="G26" s="156">
        <v>1.2190000000000001</v>
      </c>
    </row>
    <row r="27" spans="1:7" s="12" customFormat="1" ht="13.95" customHeight="1" x14ac:dyDescent="0.3">
      <c r="A27" s="156">
        <v>1.5</v>
      </c>
      <c r="B27" s="156">
        <v>3.73</v>
      </c>
      <c r="C27" s="156">
        <v>1.073</v>
      </c>
      <c r="D27" s="156">
        <v>13.500999999999999</v>
      </c>
      <c r="E27" s="156">
        <v>-3.8319999999999999</v>
      </c>
      <c r="F27" s="156">
        <v>0.63</v>
      </c>
      <c r="G27" s="156">
        <v>1.2190000000000001</v>
      </c>
    </row>
    <row r="28" spans="1:7" s="113" customFormat="1" ht="13.95" customHeight="1" x14ac:dyDescent="0.3">
      <c r="A28" s="156">
        <v>1.55</v>
      </c>
      <c r="B28" s="156">
        <v>3.94</v>
      </c>
      <c r="C28" s="156">
        <v>1.1160000000000001</v>
      </c>
      <c r="D28" s="156">
        <v>13.500999999999999</v>
      </c>
      <c r="E28" s="156">
        <v>-3.847</v>
      </c>
      <c r="F28" s="156">
        <v>0.64</v>
      </c>
      <c r="G28" s="156">
        <v>1.272</v>
      </c>
    </row>
    <row r="29" spans="1:7" s="113" customFormat="1" ht="14.1" customHeight="1" x14ac:dyDescent="0.3">
      <c r="A29" s="156">
        <v>1.6</v>
      </c>
      <c r="B29" s="156">
        <v>4.1399999999999997</v>
      </c>
      <c r="C29" s="156">
        <v>1.1459999999999999</v>
      </c>
      <c r="D29" s="156">
        <v>13.500999999999999</v>
      </c>
      <c r="E29" s="156">
        <v>-3.851</v>
      </c>
      <c r="F29" s="156">
        <v>0.64</v>
      </c>
      <c r="G29" s="156">
        <v>1.272</v>
      </c>
    </row>
    <row r="30" spans="1:7" s="113" customFormat="1" ht="13.95" customHeight="1" x14ac:dyDescent="0.3">
      <c r="A30" s="156">
        <v>1.65</v>
      </c>
      <c r="B30" s="156">
        <v>4.34</v>
      </c>
      <c r="C30" s="156">
        <v>1.1950000000000001</v>
      </c>
      <c r="D30" s="156">
        <v>13.500999999999999</v>
      </c>
      <c r="E30" s="156">
        <v>-3.8570000000000002</v>
      </c>
      <c r="F30" s="156">
        <v>0.64</v>
      </c>
      <c r="G30" s="156">
        <v>1.292</v>
      </c>
    </row>
    <row r="31" spans="1:7" s="113" customFormat="1" ht="13.95" customHeight="1" x14ac:dyDescent="0.3">
      <c r="A31" s="156">
        <v>1.7</v>
      </c>
      <c r="B31" s="156">
        <v>4.55</v>
      </c>
      <c r="C31" s="156">
        <v>1.1950000000000001</v>
      </c>
      <c r="D31" s="156">
        <v>13.5</v>
      </c>
      <c r="E31" s="156">
        <v>-3.8570000000000002</v>
      </c>
      <c r="F31" s="156">
        <v>0.64</v>
      </c>
      <c r="G31" s="156">
        <v>1.292</v>
      </c>
    </row>
    <row r="32" spans="1:7" s="113" customFormat="1" ht="13.8" customHeight="1" x14ac:dyDescent="0.3">
      <c r="A32" s="156">
        <v>1.75</v>
      </c>
      <c r="B32" s="156">
        <v>4.75</v>
      </c>
      <c r="C32" s="156">
        <v>1.1950000000000001</v>
      </c>
      <c r="D32" s="156">
        <v>13.5</v>
      </c>
      <c r="E32" s="156">
        <v>-3.863</v>
      </c>
      <c r="F32" s="156">
        <v>0.65</v>
      </c>
      <c r="G32" s="156">
        <v>1.3320000000000001</v>
      </c>
    </row>
    <row r="33" spans="1:10" s="113" customFormat="1" ht="13.95" customHeight="1" x14ac:dyDescent="0.3">
      <c r="A33" s="156">
        <v>1.8</v>
      </c>
      <c r="B33" s="156">
        <v>4.96</v>
      </c>
      <c r="C33" s="156">
        <v>1.2210000000000001</v>
      </c>
      <c r="D33" s="156">
        <v>13.5</v>
      </c>
      <c r="E33" s="156">
        <v>-3.863</v>
      </c>
      <c r="F33" s="156">
        <v>0.65</v>
      </c>
      <c r="G33" s="156">
        <v>1.3540000000000001</v>
      </c>
    </row>
    <row r="34" spans="1:10" s="113" customFormat="1" ht="13.95" customHeight="1" x14ac:dyDescent="0.3">
      <c r="A34" s="156">
        <v>1.85</v>
      </c>
      <c r="B34" s="156">
        <v>5.17</v>
      </c>
      <c r="C34" s="156">
        <v>1.2470000000000001</v>
      </c>
      <c r="D34" s="156">
        <v>13.499000000000001</v>
      </c>
      <c r="E34" s="156">
        <v>-3.8690000000000002</v>
      </c>
      <c r="F34" s="156">
        <v>0.66</v>
      </c>
      <c r="G34" s="156">
        <v>1.375</v>
      </c>
    </row>
    <row r="35" spans="1:10" s="113" customFormat="1" ht="14.1" customHeight="1" x14ac:dyDescent="0.3">
      <c r="A35" s="156">
        <v>1.9</v>
      </c>
      <c r="B35" s="156">
        <v>5.37</v>
      </c>
      <c r="C35" s="156">
        <v>1.2729999999999999</v>
      </c>
      <c r="D35" s="156">
        <v>13.499000000000001</v>
      </c>
      <c r="E35" s="156">
        <v>-3.8719999999999999</v>
      </c>
      <c r="F35" s="156">
        <v>0.66</v>
      </c>
      <c r="G35" s="156">
        <v>1.397</v>
      </c>
    </row>
    <row r="36" spans="1:10" s="113" customFormat="1" ht="14.4" customHeight="1" x14ac:dyDescent="0.3">
      <c r="A36" s="156">
        <v>1.95</v>
      </c>
      <c r="B36" s="156">
        <v>5.58</v>
      </c>
      <c r="C36" s="156">
        <v>1.2989999999999999</v>
      </c>
      <c r="D36" s="156">
        <v>13.499000000000001</v>
      </c>
      <c r="E36" s="156">
        <v>-3.8759999999999999</v>
      </c>
      <c r="F36" s="156">
        <v>0.66</v>
      </c>
      <c r="G36" s="156">
        <v>1.397</v>
      </c>
    </row>
    <row r="37" spans="1:10" s="113" customFormat="1" x14ac:dyDescent="0.3">
      <c r="A37" s="156">
        <v>2</v>
      </c>
      <c r="B37" s="156">
        <v>5.58</v>
      </c>
      <c r="C37" s="156">
        <v>1.2989999999999999</v>
      </c>
      <c r="D37" s="156">
        <v>13.5</v>
      </c>
      <c r="E37" s="156">
        <v>-3.8740000000000001</v>
      </c>
      <c r="F37" s="156">
        <v>0.67</v>
      </c>
      <c r="G37" s="156">
        <v>1.419</v>
      </c>
    </row>
    <row r="38" spans="1:10" s="113" customFormat="1" x14ac:dyDescent="0.3">
      <c r="A38" s="156">
        <v>2.0499999999999998</v>
      </c>
      <c r="B38" s="156">
        <v>5.79</v>
      </c>
      <c r="C38" s="156">
        <v>1.325</v>
      </c>
      <c r="D38" s="156">
        <v>13.499000000000001</v>
      </c>
      <c r="E38" s="156">
        <v>-3.8769999999999998</v>
      </c>
      <c r="F38" s="156">
        <v>0.67</v>
      </c>
      <c r="G38" s="156">
        <v>1.4410000000000001</v>
      </c>
      <c r="I38" s="156"/>
      <c r="J38" s="156"/>
    </row>
    <row r="39" spans="1:10" s="12" customFormat="1" x14ac:dyDescent="0.3">
      <c r="A39" s="156">
        <v>2.1</v>
      </c>
      <c r="B39" s="156">
        <v>5.99</v>
      </c>
      <c r="C39" s="156">
        <v>1.351</v>
      </c>
      <c r="D39" s="156">
        <v>13.499000000000001</v>
      </c>
      <c r="E39" s="156">
        <v>-3.879</v>
      </c>
      <c r="F39" s="156">
        <v>0.68</v>
      </c>
      <c r="G39" s="156">
        <v>1.464</v>
      </c>
      <c r="I39" s="156"/>
      <c r="J39" s="156"/>
    </row>
    <row r="40" spans="1:10" s="12" customFormat="1" x14ac:dyDescent="0.3">
      <c r="A40" s="156">
        <v>2.15</v>
      </c>
      <c r="B40" s="156">
        <v>6.2</v>
      </c>
      <c r="C40" s="156">
        <v>1.377</v>
      </c>
      <c r="D40" s="156">
        <v>13.499000000000001</v>
      </c>
      <c r="E40" s="156">
        <v>-3.8820000000000001</v>
      </c>
      <c r="F40" s="156">
        <v>0.68</v>
      </c>
      <c r="G40" s="156">
        <v>1.4870000000000001</v>
      </c>
      <c r="I40" s="156"/>
      <c r="J40" s="156"/>
    </row>
    <row r="41" spans="1:10" s="12" customFormat="1" x14ac:dyDescent="0.3">
      <c r="A41" s="156">
        <v>2.2000000000000002</v>
      </c>
      <c r="B41" s="156">
        <v>6.41</v>
      </c>
      <c r="C41" s="156">
        <v>1.403</v>
      </c>
      <c r="D41" s="156">
        <v>13.499000000000001</v>
      </c>
      <c r="E41" s="156">
        <v>-3.8839999999999999</v>
      </c>
      <c r="F41" s="156">
        <v>0.69</v>
      </c>
      <c r="G41" s="156">
        <v>1.51</v>
      </c>
      <c r="I41" s="156"/>
      <c r="J41" s="156"/>
    </row>
    <row r="42" spans="1:10" s="12" customFormat="1" x14ac:dyDescent="0.3">
      <c r="A42" s="156">
        <v>2.25</v>
      </c>
      <c r="B42" s="156">
        <v>6.62</v>
      </c>
      <c r="C42" s="156">
        <v>1.429</v>
      </c>
      <c r="D42" s="156">
        <v>13.499000000000001</v>
      </c>
      <c r="E42" s="156">
        <v>-3.8860000000000001</v>
      </c>
      <c r="F42" s="156">
        <v>0.69</v>
      </c>
      <c r="G42" s="156">
        <v>1.5329999999999999</v>
      </c>
      <c r="I42" s="156"/>
      <c r="J42" s="156"/>
    </row>
    <row r="43" spans="1:10" s="12" customFormat="1" x14ac:dyDescent="0.3">
      <c r="A43" s="156">
        <v>2.2999999999999998</v>
      </c>
      <c r="B43" s="156">
        <v>6.83</v>
      </c>
      <c r="C43" s="156">
        <v>1.4550000000000001</v>
      </c>
      <c r="D43" s="156">
        <v>13.499000000000001</v>
      </c>
      <c r="E43" s="156">
        <v>-3.8879999999999999</v>
      </c>
      <c r="F43" s="156">
        <v>0.69</v>
      </c>
      <c r="G43" s="156">
        <v>1.556</v>
      </c>
      <c r="I43" s="156"/>
      <c r="J43" s="156"/>
    </row>
    <row r="44" spans="1:10" s="12" customFormat="1" x14ac:dyDescent="0.3">
      <c r="A44" s="156">
        <v>2.35</v>
      </c>
      <c r="B44" s="156">
        <v>7.04</v>
      </c>
      <c r="C44" s="156">
        <v>1.4810000000000001</v>
      </c>
      <c r="D44" s="156">
        <v>13.499000000000001</v>
      </c>
      <c r="E44" s="156">
        <v>-3.8889999999999998</v>
      </c>
      <c r="F44" s="156">
        <v>0.69</v>
      </c>
      <c r="G44" s="156">
        <v>1.579</v>
      </c>
      <c r="I44" s="156"/>
      <c r="J44" s="156"/>
    </row>
    <row r="45" spans="1:10" s="12" customFormat="1" x14ac:dyDescent="0.3">
      <c r="A45" s="156">
        <v>2.4</v>
      </c>
      <c r="B45" s="156">
        <v>7.25</v>
      </c>
      <c r="C45" s="156">
        <v>1.5069999999999999</v>
      </c>
      <c r="D45" s="156">
        <v>13.499000000000001</v>
      </c>
      <c r="E45" s="156">
        <v>-3.8929999999999998</v>
      </c>
      <c r="F45" s="156">
        <v>0.7</v>
      </c>
      <c r="G45" s="156">
        <v>1.603</v>
      </c>
      <c r="I45" s="156"/>
      <c r="J45" s="156"/>
    </row>
    <row r="46" spans="1:10" s="12" customFormat="1" x14ac:dyDescent="0.3">
      <c r="A46" s="156">
        <v>2.4500000000000002</v>
      </c>
      <c r="B46" s="156">
        <v>7.46</v>
      </c>
      <c r="C46" s="156">
        <v>1.5329999999999999</v>
      </c>
      <c r="D46" s="156">
        <v>13.499000000000001</v>
      </c>
      <c r="E46" s="156">
        <v>-3.895</v>
      </c>
      <c r="F46" s="156">
        <v>0.7</v>
      </c>
      <c r="G46" s="156">
        <v>1.627</v>
      </c>
      <c r="I46" s="156"/>
      <c r="J46" s="156"/>
    </row>
    <row r="47" spans="1:10" s="12" customFormat="1" x14ac:dyDescent="0.3">
      <c r="A47" s="156">
        <v>2.5</v>
      </c>
      <c r="B47" s="156">
        <v>7.67</v>
      </c>
      <c r="C47" s="156">
        <v>1.5589999999999999</v>
      </c>
      <c r="D47" s="156">
        <v>13.499000000000001</v>
      </c>
      <c r="E47" s="156">
        <v>-3.8959999999999999</v>
      </c>
      <c r="F47" s="156">
        <v>0.7</v>
      </c>
      <c r="G47" s="156">
        <v>1.65</v>
      </c>
      <c r="I47" s="156"/>
      <c r="J47" s="156"/>
    </row>
    <row r="48" spans="1:10" s="12" customFormat="1" x14ac:dyDescent="0.3">
      <c r="A48" s="156">
        <v>2.5499999999999998</v>
      </c>
      <c r="B48" s="156">
        <v>7.88</v>
      </c>
      <c r="C48" s="156">
        <v>1.5840000000000001</v>
      </c>
      <c r="D48" s="156">
        <v>13.499000000000001</v>
      </c>
      <c r="E48" s="156">
        <v>-3.8980000000000001</v>
      </c>
      <c r="F48" s="156">
        <v>0.71</v>
      </c>
      <c r="G48" s="156">
        <v>1.6739999999999999</v>
      </c>
      <c r="I48" s="156"/>
      <c r="J48" s="156"/>
    </row>
    <row r="49" spans="1:10" s="12" customFormat="1" x14ac:dyDescent="0.3">
      <c r="A49" s="156">
        <v>2.6</v>
      </c>
      <c r="B49" s="156">
        <v>8.09</v>
      </c>
      <c r="C49" s="156">
        <v>1.61</v>
      </c>
      <c r="D49" s="156">
        <v>13.499000000000001</v>
      </c>
      <c r="E49" s="156">
        <v>-3.8980000000000001</v>
      </c>
      <c r="F49" s="156">
        <v>0.71</v>
      </c>
      <c r="G49" s="156">
        <v>1.698</v>
      </c>
      <c r="I49" s="156"/>
      <c r="J49" s="156"/>
    </row>
    <row r="50" spans="1:10" s="12" customFormat="1" x14ac:dyDescent="0.3">
      <c r="A50" s="156">
        <v>2.65</v>
      </c>
      <c r="B50" s="156">
        <v>8.3000000000000007</v>
      </c>
      <c r="C50" s="156">
        <v>1.6359999999999999</v>
      </c>
      <c r="D50" s="156">
        <v>13.499000000000001</v>
      </c>
      <c r="E50" s="156">
        <v>-3.9</v>
      </c>
      <c r="F50" s="156">
        <v>0.72</v>
      </c>
      <c r="G50" s="156">
        <v>1.722</v>
      </c>
      <c r="I50" s="156"/>
      <c r="J50" s="156"/>
    </row>
    <row r="51" spans="1:10" s="12" customFormat="1" x14ac:dyDescent="0.3">
      <c r="A51" s="156">
        <v>2.7</v>
      </c>
      <c r="B51" s="156">
        <v>8.52</v>
      </c>
      <c r="C51" s="156">
        <v>1.6619999999999999</v>
      </c>
      <c r="D51" s="156">
        <v>13.499000000000001</v>
      </c>
      <c r="E51" s="156">
        <v>-3.9009999999999998</v>
      </c>
      <c r="F51" s="156">
        <v>0.72</v>
      </c>
      <c r="G51" s="156">
        <v>1.7470000000000001</v>
      </c>
      <c r="I51" s="156"/>
      <c r="J51" s="156"/>
    </row>
    <row r="52" spans="1:10" s="12" customFormat="1" x14ac:dyDescent="0.3">
      <c r="A52" s="156">
        <v>2.75</v>
      </c>
      <c r="B52" s="156">
        <v>8.73</v>
      </c>
      <c r="C52" s="156">
        <v>1.6879999999999999</v>
      </c>
      <c r="D52" s="156">
        <v>13.499000000000001</v>
      </c>
      <c r="E52" s="156">
        <v>-3.903</v>
      </c>
      <c r="F52" s="156">
        <v>0.72</v>
      </c>
      <c r="G52" s="156">
        <v>1.7769999999999999</v>
      </c>
      <c r="I52" s="156"/>
      <c r="J52" s="156"/>
    </row>
    <row r="53" spans="1:10" s="12" customFormat="1" x14ac:dyDescent="0.3">
      <c r="A53" s="156">
        <v>2.8</v>
      </c>
      <c r="B53" s="156">
        <v>8.94</v>
      </c>
      <c r="C53" s="156">
        <v>1.714</v>
      </c>
      <c r="D53" s="156">
        <v>13.499000000000001</v>
      </c>
      <c r="E53" s="156">
        <v>-3.9039999999999999</v>
      </c>
      <c r="F53" s="156">
        <v>73</v>
      </c>
      <c r="G53" s="156">
        <v>1.7949999999999999</v>
      </c>
      <c r="I53" s="156"/>
      <c r="J53" s="156"/>
    </row>
    <row r="54" spans="1:10" s="12" customFormat="1" x14ac:dyDescent="0.3">
      <c r="A54" s="156">
        <v>2.85</v>
      </c>
      <c r="B54" s="156">
        <v>9.15</v>
      </c>
      <c r="C54" s="156">
        <v>1.74</v>
      </c>
      <c r="D54" s="156">
        <v>13.499000000000001</v>
      </c>
      <c r="E54" s="156">
        <v>-3.9060000000000001</v>
      </c>
      <c r="F54" s="156">
        <v>73</v>
      </c>
      <c r="G54" s="156">
        <v>1.8440000000000001</v>
      </c>
      <c r="I54" s="156"/>
      <c r="J54" s="156"/>
    </row>
    <row r="55" spans="1:10" s="12" customFormat="1" x14ac:dyDescent="0.3">
      <c r="A55" s="156">
        <v>2.9</v>
      </c>
      <c r="B55" s="156">
        <v>9.3699999999999992</v>
      </c>
      <c r="C55" s="156">
        <v>1.766</v>
      </c>
      <c r="D55" s="156">
        <v>13.499000000000001</v>
      </c>
      <c r="E55" s="156">
        <v>-3.907</v>
      </c>
      <c r="F55" s="156">
        <v>74</v>
      </c>
      <c r="G55" s="156">
        <v>1.8939999999999999</v>
      </c>
    </row>
    <row r="56" spans="1:10" s="12" customFormat="1" x14ac:dyDescent="0.3">
      <c r="A56" s="156">
        <v>2.95</v>
      </c>
      <c r="B56" s="156">
        <v>9.58</v>
      </c>
      <c r="C56" s="156">
        <v>1.7909999999999999</v>
      </c>
      <c r="D56" s="156">
        <v>13.499000000000001</v>
      </c>
      <c r="E56" s="156">
        <v>-3.907</v>
      </c>
      <c r="F56" s="156">
        <v>74</v>
      </c>
      <c r="G56" s="156">
        <v>1.9430000000000001</v>
      </c>
    </row>
    <row r="57" spans="1:10" s="12" customFormat="1" x14ac:dyDescent="0.3">
      <c r="A57" s="156">
        <v>3</v>
      </c>
      <c r="B57" s="156">
        <v>9.8000000000000007</v>
      </c>
      <c r="C57" s="156">
        <v>1.8169999999999999</v>
      </c>
      <c r="D57" s="156">
        <v>13.499000000000001</v>
      </c>
      <c r="E57" s="156">
        <v>-3.91</v>
      </c>
      <c r="F57" s="156">
        <v>75</v>
      </c>
      <c r="G57" s="156">
        <v>1.9930000000000001</v>
      </c>
    </row>
    <row r="58" spans="1:10" s="12" customFormat="1" x14ac:dyDescent="0.3">
      <c r="A58" s="156">
        <v>3.05</v>
      </c>
      <c r="B58" s="156">
        <v>10.01</v>
      </c>
      <c r="C58" s="156">
        <v>1.843</v>
      </c>
      <c r="D58" s="156">
        <v>13.499000000000001</v>
      </c>
      <c r="E58" s="156">
        <v>-3.911</v>
      </c>
      <c r="F58" s="156">
        <v>75</v>
      </c>
      <c r="G58" s="156">
        <v>2.0419999999999998</v>
      </c>
    </row>
    <row r="59" spans="1:10" s="12" customFormat="1" x14ac:dyDescent="0.3">
      <c r="A59" s="156">
        <v>3.1</v>
      </c>
      <c r="B59" s="156">
        <v>10.23</v>
      </c>
      <c r="C59" s="156">
        <v>1.869</v>
      </c>
      <c r="D59" s="156">
        <v>13.499000000000001</v>
      </c>
      <c r="E59" s="156">
        <v>-3.9119999999999999</v>
      </c>
      <c r="F59" s="156">
        <v>75</v>
      </c>
      <c r="G59" s="156">
        <v>2.0910000000000002</v>
      </c>
    </row>
    <row r="60" spans="1:10" s="12" customFormat="1" x14ac:dyDescent="0.3">
      <c r="A60" s="156">
        <v>3.15</v>
      </c>
      <c r="B60" s="156">
        <v>10.44</v>
      </c>
      <c r="C60" s="156">
        <v>1.895</v>
      </c>
      <c r="D60" s="156">
        <v>13.499000000000001</v>
      </c>
      <c r="E60" s="156">
        <v>-3.9129999999999998</v>
      </c>
      <c r="F60" s="156">
        <v>76</v>
      </c>
      <c r="G60" s="156">
        <v>2.141</v>
      </c>
    </row>
    <row r="61" spans="1:10" s="12" customFormat="1" x14ac:dyDescent="0.3">
      <c r="A61" s="156">
        <v>3.2</v>
      </c>
      <c r="B61" s="156">
        <v>10.66</v>
      </c>
      <c r="C61" s="156">
        <v>1.921</v>
      </c>
      <c r="D61" s="156">
        <v>13.499000000000001</v>
      </c>
      <c r="E61" s="156">
        <v>-3.9140000000000001</v>
      </c>
      <c r="F61" s="156">
        <v>76</v>
      </c>
      <c r="G61" s="156">
        <v>2.19</v>
      </c>
    </row>
    <row r="62" spans="1:10" s="12" customFormat="1" x14ac:dyDescent="0.3">
      <c r="A62" s="156">
        <v>3.25</v>
      </c>
      <c r="B62" s="156">
        <v>10.87</v>
      </c>
      <c r="C62" s="156">
        <v>1.9470000000000001</v>
      </c>
      <c r="D62" s="156">
        <v>13.499000000000001</v>
      </c>
      <c r="E62" s="156">
        <v>-3.9159999999999999</v>
      </c>
      <c r="F62" s="156">
        <v>77</v>
      </c>
      <c r="G62" s="156">
        <v>2.2400000000000002</v>
      </c>
    </row>
    <row r="63" spans="1:10" s="12" customFormat="1" x14ac:dyDescent="0.3">
      <c r="A63" s="156">
        <v>3.3</v>
      </c>
      <c r="B63" s="156">
        <v>11.09</v>
      </c>
      <c r="C63" s="156">
        <v>1.9730000000000001</v>
      </c>
      <c r="D63" s="156">
        <v>13.499000000000001</v>
      </c>
      <c r="E63" s="156">
        <v>-3.9169999999999998</v>
      </c>
      <c r="F63" s="156">
        <v>77</v>
      </c>
      <c r="G63" s="156">
        <v>2.2890000000000001</v>
      </c>
    </row>
    <row r="64" spans="1:10" s="12" customFormat="1" x14ac:dyDescent="0.3">
      <c r="A64" s="156">
        <v>3.35</v>
      </c>
      <c r="B64" s="156">
        <v>11.31</v>
      </c>
      <c r="C64" s="156">
        <v>1.9990000000000001</v>
      </c>
      <c r="D64" s="156">
        <v>13.499000000000001</v>
      </c>
      <c r="E64" s="156">
        <v>-3.9180000000000001</v>
      </c>
      <c r="F64" s="156">
        <v>77</v>
      </c>
      <c r="G64" s="156">
        <v>2.339</v>
      </c>
    </row>
    <row r="65" spans="1:7" s="12" customFormat="1" x14ac:dyDescent="0.3">
      <c r="A65" s="156">
        <v>3.4</v>
      </c>
      <c r="B65" s="156">
        <v>11.52</v>
      </c>
      <c r="C65" s="156">
        <v>2.0249999999999999</v>
      </c>
      <c r="D65" s="156">
        <v>13.499000000000001</v>
      </c>
      <c r="E65" s="156">
        <v>-3.919</v>
      </c>
      <c r="F65" s="156">
        <v>77</v>
      </c>
      <c r="G65" s="156">
        <v>2.3879999999999999</v>
      </c>
    </row>
    <row r="66" spans="1:7" s="12" customFormat="1" x14ac:dyDescent="0.3">
      <c r="A66" s="156">
        <v>3.45</v>
      </c>
      <c r="B66" s="156">
        <v>11.74</v>
      </c>
      <c r="C66" s="156">
        <v>2.0510000000000002</v>
      </c>
      <c r="D66" s="156">
        <v>13.499000000000001</v>
      </c>
      <c r="E66" s="156">
        <v>-3.9209999999999998</v>
      </c>
      <c r="F66" s="156">
        <v>78</v>
      </c>
      <c r="G66" s="156">
        <v>2.4369999999999998</v>
      </c>
    </row>
    <row r="67" spans="1:7" s="12" customFormat="1" x14ac:dyDescent="0.3">
      <c r="A67" s="156">
        <v>3.5</v>
      </c>
      <c r="B67" s="156">
        <v>11.95</v>
      </c>
      <c r="C67" s="156">
        <v>2.077</v>
      </c>
      <c r="D67" s="156">
        <v>13.499000000000001</v>
      </c>
      <c r="E67" s="156">
        <v>-3.9209999999999998</v>
      </c>
      <c r="F67" s="156">
        <v>78</v>
      </c>
      <c r="G67" s="156">
        <v>2.4870000000000001</v>
      </c>
    </row>
    <row r="68" spans="1:7" s="12" customFormat="1" x14ac:dyDescent="0.3">
      <c r="A68" s="156">
        <v>3.55</v>
      </c>
      <c r="B68" s="156">
        <v>12.18</v>
      </c>
      <c r="C68" s="156">
        <v>2.1030000000000002</v>
      </c>
      <c r="D68" s="156">
        <v>13.499000000000001</v>
      </c>
      <c r="E68" s="156">
        <v>-3.9220000000000002</v>
      </c>
      <c r="F68" s="156">
        <v>79</v>
      </c>
      <c r="G68" s="156">
        <v>2.536</v>
      </c>
    </row>
    <row r="69" spans="1:7" s="12" customFormat="1" x14ac:dyDescent="0.3">
      <c r="A69" s="156">
        <v>3.6</v>
      </c>
      <c r="B69" s="156">
        <v>12.4</v>
      </c>
      <c r="C69" s="156">
        <v>2.129</v>
      </c>
      <c r="D69" s="156">
        <v>13.499000000000001</v>
      </c>
      <c r="E69" s="156">
        <v>-3.9239999999999999</v>
      </c>
      <c r="F69" s="156">
        <v>79</v>
      </c>
      <c r="G69" s="156">
        <v>2.5859999999999999</v>
      </c>
    </row>
    <row r="70" spans="1:7" s="12" customFormat="1" x14ac:dyDescent="0.3">
      <c r="A70" s="156">
        <v>3.65</v>
      </c>
      <c r="B70" s="156">
        <v>12.62</v>
      </c>
      <c r="C70" s="156">
        <v>2.1549999999999998</v>
      </c>
      <c r="D70" s="156">
        <v>13.499000000000001</v>
      </c>
      <c r="E70" s="156">
        <v>-3.9249999999999998</v>
      </c>
      <c r="F70" s="156">
        <v>79</v>
      </c>
      <c r="G70" s="156">
        <v>2.6349999999999998</v>
      </c>
    </row>
    <row r="71" spans="1:7" s="12" customFormat="1" x14ac:dyDescent="0.3">
      <c r="A71" s="156">
        <v>3.7</v>
      </c>
      <c r="B71" s="156">
        <v>12.84</v>
      </c>
      <c r="C71" s="156">
        <v>2.181</v>
      </c>
      <c r="D71" s="156">
        <v>13.499000000000001</v>
      </c>
      <c r="E71" s="156">
        <v>-3.927</v>
      </c>
      <c r="F71" s="156">
        <v>80</v>
      </c>
      <c r="G71" s="156">
        <v>2.6840000000000002</v>
      </c>
    </row>
    <row r="72" spans="1:7" x14ac:dyDescent="0.3">
      <c r="A72" s="156">
        <v>3.75</v>
      </c>
      <c r="B72" s="156">
        <v>13.06</v>
      </c>
      <c r="C72" s="156">
        <v>2.2069999999999999</v>
      </c>
      <c r="D72" s="156">
        <v>13.499000000000001</v>
      </c>
      <c r="E72" s="156">
        <v>-3.927</v>
      </c>
      <c r="F72" s="156">
        <v>80</v>
      </c>
      <c r="G72" s="156">
        <v>2.734</v>
      </c>
    </row>
    <row r="73" spans="1:7" x14ac:dyDescent="0.3">
      <c r="A73" s="156">
        <v>3.8</v>
      </c>
      <c r="B73" s="156">
        <v>13.28</v>
      </c>
      <c r="C73" s="156">
        <v>2.2330000000000001</v>
      </c>
      <c r="D73" s="156">
        <v>13.499000000000001</v>
      </c>
      <c r="E73" s="156">
        <v>-3.9279999999999999</v>
      </c>
      <c r="F73" s="156">
        <v>81</v>
      </c>
      <c r="G73" s="156">
        <v>2.7829999999999999</v>
      </c>
    </row>
    <row r="74" spans="1:7" x14ac:dyDescent="0.3">
      <c r="A74" s="156">
        <v>3.85</v>
      </c>
      <c r="B74" s="156">
        <v>13.5</v>
      </c>
      <c r="C74" s="156">
        <v>2.2589999999999999</v>
      </c>
      <c r="D74" s="156">
        <v>13.499000000000001</v>
      </c>
      <c r="E74" s="156">
        <v>-3.9289999999999998</v>
      </c>
      <c r="F74" s="156">
        <v>81</v>
      </c>
      <c r="G74" s="156">
        <v>2.319</v>
      </c>
    </row>
    <row r="75" spans="1:7" x14ac:dyDescent="0.3">
      <c r="A75" s="156">
        <v>3.9</v>
      </c>
      <c r="B75" s="156">
        <v>13.71</v>
      </c>
      <c r="C75" s="156">
        <v>2.2850000000000001</v>
      </c>
      <c r="D75" s="156">
        <v>13.499000000000001</v>
      </c>
      <c r="E75" s="156">
        <v>-3.93</v>
      </c>
      <c r="F75" s="156">
        <v>82</v>
      </c>
      <c r="G75" s="156">
        <v>2.37</v>
      </c>
    </row>
    <row r="76" spans="1:7" x14ac:dyDescent="0.3">
      <c r="A76" s="156">
        <v>3.95</v>
      </c>
      <c r="B76" s="156">
        <v>13.93</v>
      </c>
      <c r="C76" s="156">
        <v>2.3109999999999999</v>
      </c>
      <c r="D76" s="156">
        <v>13.499000000000001</v>
      </c>
      <c r="E76" s="156">
        <v>-3.931</v>
      </c>
      <c r="F76" s="156">
        <v>82</v>
      </c>
      <c r="G76" s="156">
        <v>2.4209999999999998</v>
      </c>
    </row>
    <row r="77" spans="1:7" x14ac:dyDescent="0.3">
      <c r="A77" s="156">
        <v>4</v>
      </c>
      <c r="B77" s="156">
        <v>14.14</v>
      </c>
      <c r="C77" s="156">
        <v>2.3370000000000002</v>
      </c>
      <c r="D77" s="156">
        <v>13.499000000000001</v>
      </c>
      <c r="E77" s="156">
        <v>-3.931</v>
      </c>
      <c r="F77" s="156">
        <v>82</v>
      </c>
      <c r="G77" s="156">
        <v>2.472</v>
      </c>
    </row>
    <row r="78" spans="1:7" x14ac:dyDescent="0.3">
      <c r="A78" s="156">
        <v>4.05</v>
      </c>
      <c r="B78" s="156">
        <v>14.36</v>
      </c>
      <c r="C78" s="156">
        <v>2.363</v>
      </c>
      <c r="D78" s="156">
        <v>13.499000000000001</v>
      </c>
      <c r="E78" s="156">
        <v>-3.9329999999999998</v>
      </c>
      <c r="F78" s="156">
        <v>83</v>
      </c>
      <c r="G78" s="156">
        <v>2.5219999999999998</v>
      </c>
    </row>
    <row r="79" spans="1:7" x14ac:dyDescent="0.3">
      <c r="A79" s="156">
        <v>4.0999999999999996</v>
      </c>
      <c r="B79" s="156">
        <v>14.58</v>
      </c>
      <c r="C79" s="156">
        <v>2.3889999999999998</v>
      </c>
      <c r="D79" s="156">
        <v>13.499000000000001</v>
      </c>
      <c r="E79" s="156">
        <v>-3.9340000000000002</v>
      </c>
      <c r="F79" s="156">
        <v>83</v>
      </c>
      <c r="G79" s="156">
        <v>2.573</v>
      </c>
    </row>
    <row r="80" spans="1:7" x14ac:dyDescent="0.3">
      <c r="A80" s="156">
        <v>4.1500000000000004</v>
      </c>
      <c r="B80" s="156">
        <v>14.8</v>
      </c>
      <c r="C80" s="156">
        <v>2.415</v>
      </c>
      <c r="D80" s="156">
        <v>13.499000000000001</v>
      </c>
      <c r="E80" s="156">
        <v>-3.9350000000000001</v>
      </c>
      <c r="F80" s="156">
        <v>84</v>
      </c>
      <c r="G80" s="156">
        <v>2.6240000000000001</v>
      </c>
    </row>
    <row r="81" spans="1:7" x14ac:dyDescent="0.3">
      <c r="A81" s="156">
        <v>4.2</v>
      </c>
      <c r="B81" s="156">
        <v>15.02</v>
      </c>
      <c r="C81" s="156">
        <v>2.4409999999999998</v>
      </c>
      <c r="D81" s="156">
        <v>13.499000000000001</v>
      </c>
      <c r="E81" s="156">
        <v>-3.9359999999999999</v>
      </c>
      <c r="F81" s="156">
        <v>84</v>
      </c>
      <c r="G81" s="156">
        <v>2.6240000000000001</v>
      </c>
    </row>
    <row r="82" spans="1:7" x14ac:dyDescent="0.3">
      <c r="A82" s="112">
        <v>4.242</v>
      </c>
      <c r="B82" s="107">
        <v>15.22</v>
      </c>
      <c r="C82" s="107">
        <v>2.4609999999999999</v>
      </c>
      <c r="D82" s="107">
        <v>13.497999999999999</v>
      </c>
      <c r="E82" s="156">
        <v>-3.9359999999999999</v>
      </c>
      <c r="F82" s="108">
        <v>52</v>
      </c>
      <c r="G82" s="156">
        <v>2.6240000000000001</v>
      </c>
    </row>
    <row r="83" spans="1:7" x14ac:dyDescent="0.3">
      <c r="A83" s="112">
        <v>4.2519999999999998</v>
      </c>
      <c r="B83" s="107">
        <v>15.24</v>
      </c>
      <c r="C83" s="107">
        <v>2.4630000000000001</v>
      </c>
      <c r="D83" s="107">
        <v>13.497</v>
      </c>
      <c r="E83" s="156">
        <v>-3.9359999999999999</v>
      </c>
      <c r="F83" s="108">
        <v>0</v>
      </c>
      <c r="G83" s="156">
        <v>2.6240000000000001</v>
      </c>
    </row>
  </sheetData>
  <mergeCells count="3">
    <mergeCell ref="A1:F1"/>
    <mergeCell ref="C2:E2"/>
    <mergeCell ref="A5:F5"/>
  </mergeCells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78058B-BE54-4480-8179-75D3312CA7A0}">
  <sheetPr codeName="Sheet14"/>
  <dimension ref="A1:N84"/>
  <sheetViews>
    <sheetView topLeftCell="A58" zoomScale="80" zoomScaleNormal="80" workbookViewId="0">
      <selection activeCell="B23" sqref="B23"/>
    </sheetView>
  </sheetViews>
  <sheetFormatPr defaultRowHeight="14.4" x14ac:dyDescent="0.3"/>
  <cols>
    <col min="1" max="1" width="7.44140625" style="4" customWidth="1"/>
    <col min="2" max="2" width="9.33203125" customWidth="1"/>
    <col min="3" max="4" width="7.44140625" customWidth="1"/>
    <col min="5" max="5" width="9.5546875" customWidth="1"/>
    <col min="6" max="6" width="7.44140625" customWidth="1"/>
    <col min="10" max="10" width="15.6640625" bestFit="1" customWidth="1"/>
    <col min="12" max="12" width="19.77734375" style="103" bestFit="1" customWidth="1"/>
  </cols>
  <sheetData>
    <row r="1" spans="1:14" ht="12" customHeight="1" x14ac:dyDescent="0.3">
      <c r="A1" s="305" t="s">
        <v>1</v>
      </c>
      <c r="B1" s="305"/>
      <c r="C1" s="305"/>
      <c r="D1" s="305"/>
      <c r="E1" s="305"/>
      <c r="F1" s="305"/>
    </row>
    <row r="2" spans="1:14" ht="18" customHeight="1" x14ac:dyDescent="0.3">
      <c r="A2" s="100" t="s">
        <v>132</v>
      </c>
      <c r="B2" s="100" t="s">
        <v>133</v>
      </c>
      <c r="C2" s="306" t="s">
        <v>131</v>
      </c>
      <c r="D2" s="307"/>
      <c r="E2" s="307"/>
      <c r="F2" s="1"/>
    </row>
    <row r="3" spans="1:14" ht="14.85" customHeight="1" x14ac:dyDescent="0.3">
      <c r="A3" s="100"/>
      <c r="B3" s="3"/>
      <c r="C3" s="3" t="s">
        <v>25</v>
      </c>
      <c r="D3" s="3" t="s">
        <v>130</v>
      </c>
      <c r="E3" s="3" t="s">
        <v>39</v>
      </c>
      <c r="F3" s="3" t="s">
        <v>134</v>
      </c>
      <c r="G3" t="s">
        <v>155</v>
      </c>
      <c r="H3" s="6"/>
      <c r="I3" s="6"/>
      <c r="J3" s="6"/>
      <c r="K3" s="6"/>
      <c r="L3" s="115"/>
      <c r="M3" s="6"/>
      <c r="N3" s="6"/>
    </row>
    <row r="4" spans="1:14" ht="15.15" customHeight="1" x14ac:dyDescent="0.3">
      <c r="A4" s="1" t="s">
        <v>2</v>
      </c>
      <c r="B4" s="3" t="s">
        <v>3</v>
      </c>
      <c r="C4" s="3" t="s">
        <v>0</v>
      </c>
      <c r="D4" s="3" t="s">
        <v>0</v>
      </c>
      <c r="E4" s="3" t="s">
        <v>0</v>
      </c>
      <c r="F4" s="3" t="s">
        <v>4</v>
      </c>
      <c r="G4" s="6" t="s">
        <v>156</v>
      </c>
      <c r="H4" s="6"/>
      <c r="I4" s="6"/>
      <c r="J4" s="6"/>
      <c r="K4" s="6"/>
      <c r="L4" s="115"/>
      <c r="M4" s="6"/>
      <c r="N4" s="6"/>
    </row>
    <row r="5" spans="1:14" ht="12" customHeight="1" x14ac:dyDescent="0.3">
      <c r="A5" s="305" t="s">
        <v>1</v>
      </c>
      <c r="B5" s="305"/>
      <c r="C5" s="305"/>
      <c r="D5" s="305"/>
      <c r="E5" s="305"/>
      <c r="F5" s="305"/>
      <c r="G5" s="6"/>
      <c r="H5" s="6"/>
      <c r="I5" s="6"/>
      <c r="J5" s="116"/>
      <c r="K5" s="6"/>
      <c r="L5" s="115"/>
      <c r="M5" s="6"/>
      <c r="N5" s="6"/>
    </row>
    <row r="6" spans="1:14" s="12" customFormat="1" ht="15" customHeight="1" x14ac:dyDescent="0.3">
      <c r="A6"/>
      <c r="B6"/>
      <c r="C6"/>
      <c r="D6"/>
      <c r="E6"/>
      <c r="F6"/>
      <c r="G6"/>
      <c r="H6" s="107"/>
      <c r="I6" s="107"/>
      <c r="J6" s="107"/>
      <c r="K6" s="107"/>
      <c r="L6" s="107"/>
      <c r="M6" s="107"/>
      <c r="N6" s="114"/>
    </row>
    <row r="7" spans="1:14" s="12" customFormat="1" ht="13.95" customHeight="1" x14ac:dyDescent="0.3">
      <c r="A7" s="158">
        <v>0.496</v>
      </c>
      <c r="B7" s="158">
        <v>0</v>
      </c>
      <c r="C7" s="158">
        <v>0.39600000000000002</v>
      </c>
      <c r="D7" s="158">
        <v>13.789</v>
      </c>
      <c r="E7" s="158">
        <v>-3.7370000000000001</v>
      </c>
      <c r="F7" s="158">
        <v>0</v>
      </c>
      <c r="G7" s="158">
        <v>0</v>
      </c>
      <c r="H7" s="107"/>
      <c r="I7" s="107"/>
      <c r="J7" s="107"/>
      <c r="K7" s="107"/>
      <c r="L7" s="107"/>
      <c r="M7" s="107"/>
      <c r="N7" s="114"/>
    </row>
    <row r="8" spans="1:14" s="12" customFormat="1" ht="14.1" customHeight="1" x14ac:dyDescent="0.3">
      <c r="A8" s="156">
        <v>0.5</v>
      </c>
      <c r="B8" s="156">
        <v>0.02</v>
      </c>
      <c r="C8" s="156">
        <v>0.4</v>
      </c>
      <c r="D8" s="156">
        <v>13.68</v>
      </c>
      <c r="E8" s="156">
        <v>-3.7679999999999998</v>
      </c>
      <c r="F8" s="156">
        <v>0.01</v>
      </c>
      <c r="G8" s="156">
        <v>0.248</v>
      </c>
      <c r="H8" s="106"/>
      <c r="I8" s="106"/>
      <c r="J8" s="107"/>
      <c r="K8" s="107"/>
      <c r="L8" s="107"/>
      <c r="M8" s="107"/>
      <c r="N8" s="114"/>
    </row>
    <row r="9" spans="1:14" s="12" customFormat="1" ht="13.95" customHeight="1" x14ac:dyDescent="0.3">
      <c r="A9" s="156">
        <v>0.55000000000000004</v>
      </c>
      <c r="B9" s="156">
        <v>0.08</v>
      </c>
      <c r="C9" s="156">
        <v>0.435</v>
      </c>
      <c r="D9" s="156">
        <v>13.66</v>
      </c>
      <c r="E9" s="156">
        <v>-3.7810000000000001</v>
      </c>
      <c r="F9" s="156">
        <v>7.0000000000000007E-2</v>
      </c>
      <c r="G9" s="156">
        <v>1.2470000000000001</v>
      </c>
      <c r="H9" s="106"/>
      <c r="I9" s="106"/>
      <c r="J9" s="107"/>
      <c r="K9" s="107"/>
      <c r="L9" s="107"/>
      <c r="M9" s="107"/>
      <c r="N9" s="114"/>
    </row>
    <row r="10" spans="1:14" s="12" customFormat="1" ht="13.95" customHeight="1" x14ac:dyDescent="0.3">
      <c r="A10" s="156">
        <v>0.6</v>
      </c>
      <c r="B10" s="156">
        <v>0.14000000000000001</v>
      </c>
      <c r="C10" s="156">
        <v>0.46899999999999997</v>
      </c>
      <c r="D10" s="156">
        <v>13.590999999999999</v>
      </c>
      <c r="E10" s="156">
        <v>-3.4620000000000002</v>
      </c>
      <c r="F10" s="156">
        <v>0.14000000000000001</v>
      </c>
      <c r="G10" s="156">
        <v>1.302</v>
      </c>
      <c r="H10" s="106"/>
      <c r="I10" s="106"/>
      <c r="J10" s="107"/>
      <c r="K10" s="107"/>
      <c r="L10" s="107"/>
      <c r="M10" s="107"/>
      <c r="N10" s="114"/>
    </row>
    <row r="11" spans="1:14" s="12" customFormat="1" ht="14.1" customHeight="1" x14ac:dyDescent="0.3">
      <c r="A11" s="156">
        <v>0.65</v>
      </c>
      <c r="B11" s="156">
        <v>0.21</v>
      </c>
      <c r="C11" s="156">
        <v>0.503</v>
      </c>
      <c r="D11" s="156">
        <v>13.557</v>
      </c>
      <c r="E11" s="156">
        <v>-3.4849999999999999</v>
      </c>
      <c r="F11" s="156">
        <v>0.21</v>
      </c>
      <c r="G11" s="156">
        <v>1.3560000000000001</v>
      </c>
      <c r="H11" s="107"/>
      <c r="I11" s="107"/>
      <c r="J11" s="107"/>
      <c r="K11" s="107"/>
      <c r="L11" s="107"/>
      <c r="M11" s="107"/>
      <c r="N11" s="114"/>
    </row>
    <row r="12" spans="1:14" s="12" customFormat="1" ht="13.95" customHeight="1" x14ac:dyDescent="0.3">
      <c r="A12" s="156">
        <v>0.7</v>
      </c>
      <c r="B12" s="156">
        <v>0.31</v>
      </c>
      <c r="C12" s="156">
        <v>0.52900000000000003</v>
      </c>
      <c r="D12" s="156">
        <v>13.535</v>
      </c>
      <c r="E12" s="156">
        <v>-3.5150000000000001</v>
      </c>
      <c r="F12" s="156">
        <v>0.28000000000000003</v>
      </c>
      <c r="G12" s="156">
        <v>1.41</v>
      </c>
      <c r="H12" s="107"/>
      <c r="I12" s="107"/>
      <c r="J12" s="107"/>
      <c r="K12" s="107"/>
      <c r="L12" s="107"/>
      <c r="M12" s="107"/>
      <c r="N12" s="114"/>
    </row>
    <row r="13" spans="1:14" s="12" customFormat="1" ht="13.95" customHeight="1" x14ac:dyDescent="0.3">
      <c r="A13" s="156">
        <v>0.75</v>
      </c>
      <c r="B13" s="156">
        <v>0.41</v>
      </c>
      <c r="C13" s="156">
        <v>0.55400000000000005</v>
      </c>
      <c r="D13" s="156">
        <v>13.515000000000001</v>
      </c>
      <c r="E13" s="156">
        <v>-3.5449999999999999</v>
      </c>
      <c r="F13" s="156">
        <v>0.35</v>
      </c>
      <c r="G13" s="156">
        <v>1.464</v>
      </c>
      <c r="H13" s="107"/>
      <c r="I13" s="107"/>
      <c r="J13" s="107"/>
      <c r="K13" s="107"/>
      <c r="L13" s="107"/>
      <c r="M13" s="107"/>
      <c r="N13" s="114"/>
    </row>
    <row r="14" spans="1:14" s="12" customFormat="1" ht="14.1" customHeight="1" x14ac:dyDescent="0.3">
      <c r="A14" s="156">
        <v>0.8</v>
      </c>
      <c r="B14" s="156">
        <v>0.52</v>
      </c>
      <c r="C14" s="156">
        <v>0.58099999999999996</v>
      </c>
      <c r="D14" s="156">
        <v>13.512</v>
      </c>
      <c r="E14" s="156">
        <v>-3.6259999999999999</v>
      </c>
      <c r="F14" s="156">
        <v>0.42</v>
      </c>
      <c r="G14" s="156">
        <v>1.518</v>
      </c>
      <c r="H14" s="106"/>
      <c r="I14" s="107"/>
      <c r="J14" s="107"/>
      <c r="K14" s="107"/>
      <c r="L14" s="107"/>
      <c r="M14" s="107"/>
      <c r="N14" s="114"/>
    </row>
    <row r="15" spans="1:14" s="12" customFormat="1" ht="13.95" customHeight="1" x14ac:dyDescent="0.3">
      <c r="A15" s="156">
        <v>0.85</v>
      </c>
      <c r="B15" s="156">
        <v>0.75</v>
      </c>
      <c r="C15" s="156">
        <v>0.61099999999999999</v>
      </c>
      <c r="D15" s="156">
        <v>13.512</v>
      </c>
      <c r="E15" s="156">
        <v>-3.66</v>
      </c>
      <c r="F15" s="156">
        <v>0.5</v>
      </c>
      <c r="G15" s="156">
        <v>1.573</v>
      </c>
      <c r="H15" s="105"/>
      <c r="I15" s="105"/>
      <c r="J15" s="105"/>
      <c r="K15" s="105"/>
      <c r="L15" s="105"/>
      <c r="M15" s="105"/>
      <c r="N15" s="114"/>
    </row>
    <row r="16" spans="1:14" s="12" customFormat="1" ht="13.95" customHeight="1" x14ac:dyDescent="0.3">
      <c r="A16" s="156">
        <v>0.9</v>
      </c>
      <c r="B16" s="156">
        <v>1.02</v>
      </c>
      <c r="C16" s="156">
        <v>0.66900000000000004</v>
      </c>
      <c r="D16" s="156">
        <v>13.510999999999999</v>
      </c>
      <c r="E16" s="156">
        <v>-3.6840000000000002</v>
      </c>
      <c r="F16" s="156">
        <v>0.31</v>
      </c>
      <c r="G16" s="156">
        <v>0.97399999999999998</v>
      </c>
      <c r="H16" s="107"/>
      <c r="I16" s="107"/>
      <c r="J16" s="107"/>
      <c r="K16" s="107"/>
      <c r="L16" s="107"/>
      <c r="M16" s="107"/>
      <c r="N16" s="114"/>
    </row>
    <row r="17" spans="1:14" s="12" customFormat="1" ht="14.1" customHeight="1" x14ac:dyDescent="0.3">
      <c r="A17" s="156">
        <v>0.95</v>
      </c>
      <c r="B17" s="156">
        <v>1.35</v>
      </c>
      <c r="C17" s="156">
        <v>0.72799999999999998</v>
      </c>
      <c r="D17" s="156">
        <v>13.509</v>
      </c>
      <c r="E17" s="156">
        <v>-3.71</v>
      </c>
      <c r="F17" s="156">
        <v>0.36</v>
      </c>
      <c r="G17" s="156">
        <v>1.026</v>
      </c>
      <c r="H17" s="107"/>
      <c r="I17" s="107"/>
      <c r="J17" s="107"/>
      <c r="K17" s="107"/>
      <c r="L17" s="107"/>
      <c r="M17" s="107"/>
      <c r="N17" s="114"/>
    </row>
    <row r="18" spans="1:14" s="12" customFormat="1" ht="13.95" customHeight="1" x14ac:dyDescent="0.3">
      <c r="A18" s="156">
        <v>1</v>
      </c>
      <c r="B18" s="156">
        <v>1.72</v>
      </c>
      <c r="C18" s="156">
        <v>0.78500000000000003</v>
      </c>
      <c r="D18" s="156">
        <v>13.507</v>
      </c>
      <c r="E18" s="156">
        <v>-3.7469999999999999</v>
      </c>
      <c r="F18" s="156">
        <v>0.41</v>
      </c>
      <c r="G18" s="156">
        <v>1.0780000000000001</v>
      </c>
      <c r="H18" s="107"/>
      <c r="I18" s="107"/>
      <c r="J18" s="107"/>
      <c r="K18" s="107"/>
      <c r="L18" s="107"/>
      <c r="M18" s="107"/>
      <c r="N18" s="114"/>
    </row>
    <row r="19" spans="1:14" s="12" customFormat="1" ht="13.95" customHeight="1" x14ac:dyDescent="0.3">
      <c r="A19" s="156">
        <v>1.05</v>
      </c>
      <c r="B19" s="156">
        <v>2.31</v>
      </c>
      <c r="C19" s="156">
        <v>0.81399999999999995</v>
      </c>
      <c r="D19" s="156">
        <v>13.506</v>
      </c>
      <c r="E19" s="156">
        <v>-3.7469999999999999</v>
      </c>
      <c r="F19" s="156">
        <v>0.52</v>
      </c>
      <c r="G19" s="156">
        <v>1.1319999999999999</v>
      </c>
      <c r="H19" s="107"/>
      <c r="I19" s="107"/>
      <c r="J19" s="107"/>
      <c r="K19" s="107"/>
      <c r="L19" s="107"/>
      <c r="M19" s="107"/>
      <c r="N19" s="114"/>
    </row>
    <row r="20" spans="1:14" s="12" customFormat="1" ht="14.1" customHeight="1" x14ac:dyDescent="0.3">
      <c r="A20" s="156">
        <v>1.1000000000000001</v>
      </c>
      <c r="B20" s="156">
        <v>2.72</v>
      </c>
      <c r="C20" s="156">
        <v>0.92800000000000005</v>
      </c>
      <c r="D20" s="156">
        <v>13.504</v>
      </c>
      <c r="E20" s="156">
        <v>-3.79</v>
      </c>
      <c r="F20" s="156">
        <v>0.62</v>
      </c>
      <c r="G20" s="156">
        <v>1.169</v>
      </c>
      <c r="H20" s="107"/>
      <c r="I20" s="107"/>
      <c r="J20" s="107"/>
      <c r="K20" s="107"/>
      <c r="L20" s="107"/>
      <c r="M20" s="107"/>
      <c r="N20" s="114"/>
    </row>
    <row r="21" spans="1:14" s="12" customFormat="1" ht="13.95" customHeight="1" x14ac:dyDescent="0.3">
      <c r="A21" s="156">
        <v>1.1499999999999999</v>
      </c>
      <c r="B21" s="156">
        <v>2.92</v>
      </c>
      <c r="C21" s="156">
        <v>0.95599999999999996</v>
      </c>
      <c r="D21" s="156">
        <v>13.503</v>
      </c>
      <c r="E21" s="156">
        <v>-3.81</v>
      </c>
      <c r="F21" s="156">
        <v>0.62</v>
      </c>
      <c r="G21" s="156">
        <v>1.1830000000000001</v>
      </c>
      <c r="H21" s="107"/>
      <c r="I21" s="107"/>
      <c r="J21" s="107"/>
      <c r="K21" s="107"/>
      <c r="L21" s="107"/>
      <c r="M21" s="107"/>
      <c r="N21" s="114"/>
    </row>
    <row r="22" spans="1:14" s="12" customFormat="1" ht="13.95" customHeight="1" x14ac:dyDescent="0.3">
      <c r="A22" s="156">
        <v>1.2</v>
      </c>
      <c r="B22" s="156">
        <v>3.31</v>
      </c>
      <c r="C22" s="156">
        <v>1.014</v>
      </c>
      <c r="D22" s="156">
        <v>13.503</v>
      </c>
      <c r="E22" s="156">
        <v>-3.8250000000000002</v>
      </c>
      <c r="F22" s="156">
        <v>0.62</v>
      </c>
      <c r="G22" s="156">
        <v>1.1890000000000001</v>
      </c>
      <c r="H22" s="106"/>
      <c r="I22" s="106"/>
      <c r="J22" s="105"/>
      <c r="K22" s="106"/>
      <c r="L22" s="106"/>
      <c r="M22" s="106"/>
    </row>
    <row r="23" spans="1:14" s="12" customFormat="1" ht="14.1" customHeight="1" x14ac:dyDescent="0.3">
      <c r="A23" s="156">
        <v>1.25</v>
      </c>
      <c r="B23" s="156">
        <v>3.53</v>
      </c>
      <c r="C23" s="156">
        <v>1.0369999999999999</v>
      </c>
      <c r="D23" s="156">
        <v>13.502000000000001</v>
      </c>
      <c r="E23" s="156">
        <v>-3.8370000000000002</v>
      </c>
      <c r="F23" s="156">
        <v>0.63</v>
      </c>
      <c r="G23" s="156">
        <v>1.1930000000000001</v>
      </c>
    </row>
    <row r="24" spans="1:14" s="12" customFormat="1" ht="13.95" customHeight="1" x14ac:dyDescent="0.3">
      <c r="A24" s="156">
        <v>1.3</v>
      </c>
      <c r="B24" s="156">
        <v>3.71</v>
      </c>
      <c r="C24" s="156">
        <v>1.0629999999999999</v>
      </c>
      <c r="D24" s="156">
        <v>13.500999999999999</v>
      </c>
      <c r="E24" s="156">
        <v>-3.847</v>
      </c>
      <c r="F24" s="156">
        <v>0.63</v>
      </c>
      <c r="G24" s="156">
        <v>1.1970000000000001</v>
      </c>
    </row>
    <row r="25" spans="1:14" s="12" customFormat="1" ht="13.95" customHeight="1" x14ac:dyDescent="0.3">
      <c r="A25" s="156">
        <v>1.35</v>
      </c>
      <c r="B25" s="156">
        <v>3.94</v>
      </c>
      <c r="C25" s="156">
        <v>1.0900000000000001</v>
      </c>
      <c r="D25" s="156">
        <v>13.500999999999999</v>
      </c>
      <c r="E25" s="156">
        <v>-3.851</v>
      </c>
      <c r="F25" s="156">
        <v>0.64</v>
      </c>
      <c r="G25" s="156">
        <v>1.2010000000000001</v>
      </c>
    </row>
    <row r="26" spans="1:14" s="12" customFormat="1" ht="14.1" customHeight="1" x14ac:dyDescent="0.3">
      <c r="A26" s="156">
        <v>1.4</v>
      </c>
      <c r="B26" s="156">
        <v>4.1399999999999997</v>
      </c>
      <c r="C26" s="156">
        <v>1.1160000000000001</v>
      </c>
      <c r="D26" s="156">
        <v>13.5</v>
      </c>
      <c r="E26" s="156">
        <v>-3.855</v>
      </c>
      <c r="F26" s="156">
        <v>0.64</v>
      </c>
      <c r="G26" s="156">
        <v>1.2050000000000001</v>
      </c>
    </row>
    <row r="27" spans="1:14" s="12" customFormat="1" ht="13.95" customHeight="1" x14ac:dyDescent="0.3">
      <c r="A27" s="156">
        <v>1.45</v>
      </c>
      <c r="B27" s="156">
        <v>4.55</v>
      </c>
      <c r="C27" s="156">
        <v>1.169</v>
      </c>
      <c r="D27" s="156">
        <v>13.5</v>
      </c>
      <c r="E27" s="156">
        <v>-3.863</v>
      </c>
      <c r="F27" s="156">
        <v>0.65</v>
      </c>
      <c r="G27" s="156">
        <v>1.3320000000000001</v>
      </c>
    </row>
    <row r="28" spans="1:14" s="113" customFormat="1" ht="13.95" customHeight="1" x14ac:dyDescent="0.3">
      <c r="A28" s="156">
        <v>1.5</v>
      </c>
      <c r="B28" s="156">
        <v>4.96</v>
      </c>
      <c r="C28" s="156">
        <v>1.2210000000000001</v>
      </c>
      <c r="D28" s="156">
        <v>13.5</v>
      </c>
      <c r="E28" s="156">
        <v>-3.8660000000000001</v>
      </c>
      <c r="F28" s="156">
        <v>0.66</v>
      </c>
      <c r="G28" s="156">
        <v>1.397</v>
      </c>
    </row>
    <row r="29" spans="1:14" s="113" customFormat="1" ht="14.1" customHeight="1" x14ac:dyDescent="0.3">
      <c r="A29" s="156">
        <v>1.55</v>
      </c>
      <c r="B29" s="156">
        <v>5.17</v>
      </c>
      <c r="C29" s="156">
        <v>1.2470000000000001</v>
      </c>
      <c r="D29" s="156">
        <v>13.5</v>
      </c>
      <c r="E29" s="156">
        <v>-3.8719999999999999</v>
      </c>
      <c r="F29" s="156">
        <v>0.66</v>
      </c>
      <c r="G29" s="156">
        <v>1.419</v>
      </c>
    </row>
    <row r="30" spans="1:14" s="113" customFormat="1" ht="13.95" customHeight="1" x14ac:dyDescent="0.3">
      <c r="A30" s="156">
        <v>1.6</v>
      </c>
      <c r="B30" s="156">
        <v>5.37</v>
      </c>
      <c r="C30" s="156">
        <v>1.2729999999999999</v>
      </c>
      <c r="D30" s="156">
        <v>13.5</v>
      </c>
      <c r="E30" s="156">
        <v>-3.8719999999999999</v>
      </c>
      <c r="F30" s="156">
        <v>0.66</v>
      </c>
      <c r="G30" s="156">
        <v>1.4410000000000001</v>
      </c>
    </row>
    <row r="31" spans="1:14" s="113" customFormat="1" ht="13.95" customHeight="1" x14ac:dyDescent="0.3">
      <c r="A31" s="156">
        <v>1.65</v>
      </c>
      <c r="B31" s="156">
        <v>5.59</v>
      </c>
      <c r="C31" s="156">
        <v>1.2989999999999999</v>
      </c>
      <c r="D31" s="156">
        <v>13.499000000000001</v>
      </c>
      <c r="E31" s="156">
        <v>-3.8759999999999999</v>
      </c>
      <c r="F31" s="156">
        <v>0.66</v>
      </c>
      <c r="G31" s="156">
        <v>1.4630000000000001</v>
      </c>
    </row>
    <row r="32" spans="1:14" s="113" customFormat="1" ht="13.8" customHeight="1" x14ac:dyDescent="0.3">
      <c r="A32" s="156">
        <v>1.7</v>
      </c>
      <c r="B32" s="156">
        <v>5.79</v>
      </c>
      <c r="C32" s="156">
        <v>1.325</v>
      </c>
      <c r="D32" s="156">
        <v>13.499000000000001</v>
      </c>
      <c r="E32" s="156">
        <v>-3.879</v>
      </c>
      <c r="F32" s="156">
        <v>0.66</v>
      </c>
      <c r="G32" s="156">
        <v>1.4850000000000001</v>
      </c>
    </row>
    <row r="33" spans="1:7" s="113" customFormat="1" ht="13.95" customHeight="1" x14ac:dyDescent="0.3">
      <c r="A33" s="156">
        <v>1.75</v>
      </c>
      <c r="B33" s="156">
        <v>5.99</v>
      </c>
      <c r="C33" s="156">
        <v>1.351</v>
      </c>
      <c r="D33" s="156">
        <v>13.499000000000001</v>
      </c>
      <c r="E33" s="156">
        <v>-3.879</v>
      </c>
      <c r="F33" s="156">
        <v>0.66</v>
      </c>
      <c r="G33" s="156">
        <v>1.5069999999999999</v>
      </c>
    </row>
    <row r="34" spans="1:7" s="113" customFormat="1" ht="13.95" customHeight="1" x14ac:dyDescent="0.3">
      <c r="A34" s="156">
        <v>1.8</v>
      </c>
      <c r="B34" s="156">
        <v>6.21</v>
      </c>
      <c r="C34" s="156">
        <v>1.403</v>
      </c>
      <c r="D34" s="156">
        <v>13.499000000000001</v>
      </c>
      <c r="E34" s="156">
        <v>-3.8839999999999999</v>
      </c>
      <c r="F34" s="156">
        <v>0.67</v>
      </c>
      <c r="G34" s="156">
        <v>1.5289999999999999</v>
      </c>
    </row>
    <row r="35" spans="1:7" s="113" customFormat="1" ht="14.1" customHeight="1" x14ac:dyDescent="0.3">
      <c r="A35" s="156">
        <v>1.85</v>
      </c>
      <c r="B35" s="156">
        <v>6.41</v>
      </c>
      <c r="C35" s="156">
        <v>1.429</v>
      </c>
      <c r="D35" s="156">
        <v>13.499000000000001</v>
      </c>
      <c r="E35" s="156">
        <v>-3.8839999999999999</v>
      </c>
      <c r="F35" s="156">
        <v>0.67</v>
      </c>
      <c r="G35" s="156">
        <v>1.5509999999999999</v>
      </c>
    </row>
    <row r="36" spans="1:7" s="113" customFormat="1" ht="14.4" customHeight="1" x14ac:dyDescent="0.3">
      <c r="A36" s="156">
        <v>1.9</v>
      </c>
      <c r="B36" s="156">
        <v>6.63</v>
      </c>
      <c r="C36" s="156">
        <v>1.4550000000000001</v>
      </c>
      <c r="D36" s="156">
        <v>13.499000000000001</v>
      </c>
      <c r="E36" s="156">
        <v>-3.8879999999999999</v>
      </c>
      <c r="F36" s="156">
        <v>0.69</v>
      </c>
      <c r="G36" s="156">
        <v>1.573</v>
      </c>
    </row>
    <row r="37" spans="1:7" s="113" customFormat="1" x14ac:dyDescent="0.3">
      <c r="A37" s="156">
        <v>1.95</v>
      </c>
      <c r="B37" s="156">
        <v>6.83</v>
      </c>
      <c r="C37" s="156">
        <v>1.4550000000000001</v>
      </c>
      <c r="D37" s="156">
        <v>13.499000000000001</v>
      </c>
      <c r="E37" s="156">
        <v>-3.8879999999999999</v>
      </c>
      <c r="F37" s="156">
        <v>0.69</v>
      </c>
      <c r="G37" s="156">
        <v>1.595</v>
      </c>
    </row>
    <row r="38" spans="1:7" s="113" customFormat="1" x14ac:dyDescent="0.3">
      <c r="A38" s="156">
        <v>2</v>
      </c>
      <c r="B38" s="156">
        <v>7.04</v>
      </c>
      <c r="C38" s="156">
        <v>1.4810000000000001</v>
      </c>
      <c r="D38" s="156">
        <v>13.499000000000001</v>
      </c>
      <c r="E38" s="156">
        <v>-3.891</v>
      </c>
      <c r="F38" s="156">
        <v>0.7</v>
      </c>
      <c r="G38" s="156">
        <v>1.617</v>
      </c>
    </row>
    <row r="39" spans="1:7" s="12" customFormat="1" x14ac:dyDescent="0.3">
      <c r="A39" s="156">
        <v>2.0499999999999998</v>
      </c>
      <c r="B39" s="156">
        <v>7.04</v>
      </c>
      <c r="C39" s="156">
        <v>1.5049999999999999</v>
      </c>
      <c r="D39" s="156">
        <v>13.499000000000001</v>
      </c>
      <c r="E39" s="156">
        <v>-3.891</v>
      </c>
      <c r="F39" s="156">
        <v>0.7</v>
      </c>
      <c r="G39" s="156">
        <v>1.629</v>
      </c>
    </row>
    <row r="40" spans="1:7" s="12" customFormat="1" x14ac:dyDescent="0.3">
      <c r="A40" s="156">
        <v>2.1</v>
      </c>
      <c r="B40" s="156">
        <v>6.2</v>
      </c>
      <c r="C40" s="156">
        <v>1.377</v>
      </c>
      <c r="D40" s="156">
        <v>13.499000000000001</v>
      </c>
      <c r="E40" s="156">
        <v>3.8809999999999998</v>
      </c>
      <c r="F40" s="156">
        <v>0.68</v>
      </c>
      <c r="G40" s="156">
        <v>1.4870000000000001</v>
      </c>
    </row>
    <row r="41" spans="1:7" s="12" customFormat="1" x14ac:dyDescent="0.3">
      <c r="A41" s="156">
        <v>2.15</v>
      </c>
      <c r="B41" s="156">
        <v>6.41</v>
      </c>
      <c r="C41" s="156">
        <v>1.403</v>
      </c>
      <c r="D41" s="156">
        <v>13.499000000000001</v>
      </c>
      <c r="E41" s="156">
        <v>3.8839999999999999</v>
      </c>
      <c r="F41" s="156">
        <v>0.68</v>
      </c>
      <c r="G41" s="156">
        <v>1.51</v>
      </c>
    </row>
    <row r="42" spans="1:7" s="12" customFormat="1" x14ac:dyDescent="0.3">
      <c r="A42" s="156">
        <v>2.2000000000000002</v>
      </c>
      <c r="B42" s="156">
        <v>6.62</v>
      </c>
      <c r="C42" s="156">
        <v>1.429</v>
      </c>
      <c r="D42" s="156">
        <v>13.499000000000001</v>
      </c>
      <c r="E42" s="156">
        <v>3.8860000000000001</v>
      </c>
      <c r="F42" s="156">
        <v>0.69</v>
      </c>
      <c r="G42" s="156">
        <v>1.5329999999999999</v>
      </c>
    </row>
    <row r="43" spans="1:7" s="12" customFormat="1" x14ac:dyDescent="0.3">
      <c r="A43" s="156">
        <v>2.25</v>
      </c>
      <c r="B43" s="156">
        <v>6.83</v>
      </c>
      <c r="C43" s="156">
        <v>1.4550000000000001</v>
      </c>
      <c r="D43" s="156">
        <v>13.499000000000001</v>
      </c>
      <c r="E43" s="156">
        <v>3.8879999999999999</v>
      </c>
      <c r="F43" s="156">
        <v>0.69</v>
      </c>
      <c r="G43" s="156">
        <v>1.556</v>
      </c>
    </row>
    <row r="44" spans="1:7" s="12" customFormat="1" x14ac:dyDescent="0.3">
      <c r="A44" s="156">
        <v>2.2999999999999998</v>
      </c>
      <c r="B44" s="156">
        <v>7.04</v>
      </c>
      <c r="C44" s="156">
        <v>1.4810000000000001</v>
      </c>
      <c r="D44" s="156">
        <v>13.499000000000001</v>
      </c>
      <c r="E44" s="156">
        <v>3.8889999999999998</v>
      </c>
      <c r="F44" s="156">
        <v>0.69</v>
      </c>
      <c r="G44" s="156">
        <v>1.579</v>
      </c>
    </row>
    <row r="45" spans="1:7" s="12" customFormat="1" x14ac:dyDescent="0.3">
      <c r="A45" s="156">
        <v>2.35</v>
      </c>
      <c r="B45" s="156">
        <v>7.25</v>
      </c>
      <c r="C45" s="156">
        <v>1.5069999999999999</v>
      </c>
      <c r="D45" s="156">
        <v>13.499000000000001</v>
      </c>
      <c r="E45" s="156">
        <v>3.891</v>
      </c>
      <c r="F45" s="156">
        <v>0.7</v>
      </c>
      <c r="G45" s="156">
        <v>1.603</v>
      </c>
    </row>
    <row r="46" spans="1:7" s="12" customFormat="1" x14ac:dyDescent="0.3">
      <c r="A46" s="156">
        <v>2.4</v>
      </c>
      <c r="B46" s="156">
        <v>7.46</v>
      </c>
      <c r="C46" s="156">
        <v>1.5329999999999999</v>
      </c>
      <c r="D46" s="156">
        <v>13.499000000000001</v>
      </c>
      <c r="E46" s="156">
        <v>3.8929999999999998</v>
      </c>
      <c r="F46" s="156">
        <v>0.7</v>
      </c>
      <c r="G46" s="156">
        <v>1.627</v>
      </c>
    </row>
    <row r="47" spans="1:7" s="12" customFormat="1" x14ac:dyDescent="0.3">
      <c r="A47" s="156">
        <v>2.4500000000000002</v>
      </c>
      <c r="B47" s="156">
        <v>7.67</v>
      </c>
      <c r="C47" s="156">
        <v>1.5589999999999999</v>
      </c>
      <c r="D47" s="156">
        <v>13.499000000000001</v>
      </c>
      <c r="E47" s="156">
        <v>3.895</v>
      </c>
      <c r="F47" s="156">
        <v>0.7</v>
      </c>
      <c r="G47" s="156">
        <v>1.65</v>
      </c>
    </row>
    <row r="48" spans="1:7" s="12" customFormat="1" x14ac:dyDescent="0.3">
      <c r="A48" s="156">
        <v>2.5</v>
      </c>
      <c r="B48" s="156">
        <v>7.88</v>
      </c>
      <c r="C48" s="156">
        <v>1.5840000000000001</v>
      </c>
      <c r="D48" s="156">
        <v>13.499000000000001</v>
      </c>
      <c r="E48" s="156">
        <v>3.8959999999999999</v>
      </c>
      <c r="F48" s="156">
        <v>0.7</v>
      </c>
      <c r="G48" s="156">
        <v>1.6739999999999999</v>
      </c>
    </row>
    <row r="49" spans="1:7" s="12" customFormat="1" x14ac:dyDescent="0.3">
      <c r="A49" s="156">
        <v>2.5499999999999998</v>
      </c>
      <c r="B49" s="156">
        <v>8.09</v>
      </c>
      <c r="C49" s="156">
        <v>1.61</v>
      </c>
      <c r="D49" s="156">
        <v>13.499000000000001</v>
      </c>
      <c r="E49" s="156">
        <v>3.8980000000000001</v>
      </c>
      <c r="F49" s="156">
        <v>0.7</v>
      </c>
      <c r="G49" s="156">
        <v>1.698</v>
      </c>
    </row>
    <row r="50" spans="1:7" s="12" customFormat="1" x14ac:dyDescent="0.3">
      <c r="A50" s="156">
        <v>2.6</v>
      </c>
      <c r="B50" s="156">
        <v>8.3000000000000007</v>
      </c>
      <c r="C50" s="156">
        <v>1.6359999999999999</v>
      </c>
      <c r="D50" s="156">
        <v>13.499000000000001</v>
      </c>
      <c r="E50" s="156">
        <v>3.9</v>
      </c>
      <c r="F50" s="156">
        <v>0.71</v>
      </c>
      <c r="G50" s="156">
        <v>1.722</v>
      </c>
    </row>
    <row r="51" spans="1:7" s="12" customFormat="1" x14ac:dyDescent="0.3">
      <c r="A51" s="156">
        <v>2.65</v>
      </c>
      <c r="B51" s="156">
        <v>8.52</v>
      </c>
      <c r="C51" s="156">
        <v>1.6619999999999999</v>
      </c>
      <c r="D51" s="156">
        <v>13.499000000000001</v>
      </c>
      <c r="E51" s="156">
        <v>3.9009999999999998</v>
      </c>
      <c r="F51" s="156">
        <v>0.72</v>
      </c>
      <c r="G51" s="156">
        <v>1.7470000000000001</v>
      </c>
    </row>
    <row r="52" spans="1:7" s="12" customFormat="1" x14ac:dyDescent="0.3">
      <c r="A52" s="156">
        <v>2.7</v>
      </c>
      <c r="B52" s="156">
        <v>8.73</v>
      </c>
      <c r="C52" s="156">
        <v>1.6879999999999999</v>
      </c>
      <c r="D52" s="156">
        <v>13.499000000000001</v>
      </c>
      <c r="E52" s="156">
        <v>3.903</v>
      </c>
      <c r="F52" s="156">
        <v>0.72</v>
      </c>
      <c r="G52" s="156">
        <v>1.7709999999999999</v>
      </c>
    </row>
    <row r="53" spans="1:7" s="12" customFormat="1" x14ac:dyDescent="0.3">
      <c r="A53" s="158">
        <v>2.8</v>
      </c>
      <c r="B53" s="158">
        <v>8.94</v>
      </c>
      <c r="C53" s="158">
        <v>1.714</v>
      </c>
      <c r="D53" s="158">
        <v>13.499000000000001</v>
      </c>
      <c r="E53" s="158">
        <v>3.9039999999999999</v>
      </c>
      <c r="F53" s="158">
        <v>0.73</v>
      </c>
      <c r="G53" s="158">
        <v>1.7949999999999999</v>
      </c>
    </row>
    <row r="54" spans="1:7" s="12" customFormat="1" x14ac:dyDescent="0.3">
      <c r="A54" s="156">
        <v>2.85</v>
      </c>
      <c r="B54" s="156">
        <v>9.15</v>
      </c>
      <c r="C54" s="156">
        <v>1.74</v>
      </c>
      <c r="D54" s="156">
        <v>13.499000000000001</v>
      </c>
      <c r="E54" s="156">
        <v>3.9060000000000001</v>
      </c>
      <c r="F54" s="156">
        <v>0.73</v>
      </c>
      <c r="G54" s="156">
        <v>1.7989999999999999</v>
      </c>
    </row>
    <row r="55" spans="1:7" s="12" customFormat="1" x14ac:dyDescent="0.3">
      <c r="A55" s="156">
        <v>2.9</v>
      </c>
      <c r="B55" s="156">
        <v>9.58</v>
      </c>
      <c r="C55" s="156">
        <v>1.7909999999999999</v>
      </c>
      <c r="D55" s="156">
        <v>13.499000000000001</v>
      </c>
      <c r="E55" s="156">
        <v>3.9060000000000001</v>
      </c>
      <c r="F55" s="156">
        <v>0.74</v>
      </c>
      <c r="G55" s="156">
        <v>1.804</v>
      </c>
    </row>
    <row r="56" spans="1:7" s="12" customFormat="1" x14ac:dyDescent="0.3">
      <c r="A56" s="156">
        <v>2.95</v>
      </c>
      <c r="B56" s="156">
        <v>9.58</v>
      </c>
      <c r="C56" s="156">
        <v>1.7909999999999999</v>
      </c>
      <c r="D56" s="156">
        <v>13.499000000000001</v>
      </c>
      <c r="E56" s="156">
        <v>3.9060000000000001</v>
      </c>
      <c r="F56" s="156">
        <v>0.74</v>
      </c>
      <c r="G56" s="156">
        <v>1.8089999999999999</v>
      </c>
    </row>
    <row r="57" spans="1:7" s="12" customFormat="1" x14ac:dyDescent="0.3">
      <c r="A57" s="156">
        <v>3</v>
      </c>
      <c r="B57" s="156">
        <v>9.58</v>
      </c>
      <c r="C57" s="156">
        <v>1.7909999999999999</v>
      </c>
      <c r="D57" s="156">
        <v>13.499000000000001</v>
      </c>
      <c r="E57" s="156">
        <v>3.9060000000000001</v>
      </c>
      <c r="F57" s="156">
        <v>0.74</v>
      </c>
      <c r="G57" s="156">
        <v>1.8140000000000001</v>
      </c>
    </row>
    <row r="58" spans="1:7" s="12" customFormat="1" x14ac:dyDescent="0.3">
      <c r="A58" s="156">
        <v>3.05</v>
      </c>
      <c r="B58" s="156">
        <v>10.44</v>
      </c>
      <c r="C58" s="156">
        <v>1.843</v>
      </c>
      <c r="D58" s="156">
        <v>13.499000000000001</v>
      </c>
      <c r="E58" s="156">
        <v>3.907</v>
      </c>
      <c r="F58" s="156">
        <v>0.75</v>
      </c>
      <c r="G58" s="156">
        <v>1.819</v>
      </c>
    </row>
    <row r="59" spans="1:7" s="12" customFormat="1" x14ac:dyDescent="0.3">
      <c r="A59" s="156">
        <v>3.1</v>
      </c>
      <c r="B59" s="156">
        <v>10.44</v>
      </c>
      <c r="C59" s="156">
        <v>1.843</v>
      </c>
      <c r="D59" s="156">
        <v>13.499000000000001</v>
      </c>
      <c r="E59" s="156">
        <v>3.907</v>
      </c>
      <c r="F59" s="156">
        <v>0.75</v>
      </c>
      <c r="G59" s="156">
        <v>1.8240000000000001</v>
      </c>
    </row>
    <row r="60" spans="1:7" s="12" customFormat="1" x14ac:dyDescent="0.3">
      <c r="A60" s="156">
        <v>3.15</v>
      </c>
      <c r="B60" s="156">
        <v>10.44</v>
      </c>
      <c r="C60" s="156">
        <v>1.843</v>
      </c>
      <c r="D60" s="156">
        <v>13.499000000000001</v>
      </c>
      <c r="E60" s="156">
        <v>3.907</v>
      </c>
      <c r="F60" s="156">
        <v>0.75</v>
      </c>
      <c r="G60" s="156">
        <v>1.829</v>
      </c>
    </row>
    <row r="61" spans="1:7" s="12" customFormat="1" x14ac:dyDescent="0.3">
      <c r="A61" s="156">
        <v>3.2</v>
      </c>
      <c r="B61" s="156">
        <v>10.44</v>
      </c>
      <c r="C61" s="156">
        <v>1.843</v>
      </c>
      <c r="D61" s="156">
        <v>13.499000000000001</v>
      </c>
      <c r="E61" s="156">
        <v>3.907</v>
      </c>
      <c r="F61" s="156">
        <v>0.75</v>
      </c>
      <c r="G61" s="156">
        <v>1.8340000000000001</v>
      </c>
    </row>
    <row r="62" spans="1:7" s="12" customFormat="1" x14ac:dyDescent="0.3">
      <c r="A62" s="156">
        <v>3.25</v>
      </c>
      <c r="B62" s="156">
        <v>10.44</v>
      </c>
      <c r="C62" s="156">
        <v>1.843</v>
      </c>
      <c r="D62" s="156">
        <v>13.499000000000001</v>
      </c>
      <c r="E62" s="156">
        <v>3.907</v>
      </c>
      <c r="F62" s="156">
        <v>0.76</v>
      </c>
      <c r="G62" s="156">
        <v>1.839</v>
      </c>
    </row>
    <row r="63" spans="1:7" s="12" customFormat="1" x14ac:dyDescent="0.3">
      <c r="A63" s="156">
        <v>3.3</v>
      </c>
      <c r="B63" s="156">
        <v>11.09</v>
      </c>
      <c r="C63" s="156">
        <v>1.9730000000000001</v>
      </c>
      <c r="D63" s="156">
        <v>13.499000000000001</v>
      </c>
      <c r="E63" s="156">
        <v>3.9169999999999998</v>
      </c>
      <c r="F63" s="156">
        <v>0.76</v>
      </c>
      <c r="G63" s="156">
        <v>1.8440000000000001</v>
      </c>
    </row>
    <row r="64" spans="1:7" s="12" customFormat="1" x14ac:dyDescent="0.3">
      <c r="A64" s="156">
        <v>3.35</v>
      </c>
      <c r="B64" s="156">
        <v>11.31</v>
      </c>
      <c r="C64" s="156">
        <v>1.9990000000000001</v>
      </c>
      <c r="D64" s="156">
        <v>13.499000000000001</v>
      </c>
      <c r="E64" s="156">
        <v>3.9180000000000001</v>
      </c>
      <c r="F64" s="156">
        <v>0.77</v>
      </c>
      <c r="G64" s="156">
        <v>2.0670000000000002</v>
      </c>
    </row>
    <row r="65" spans="1:7" s="12" customFormat="1" x14ac:dyDescent="0.3">
      <c r="A65" s="156">
        <v>3.4</v>
      </c>
      <c r="B65" s="156">
        <v>11.54</v>
      </c>
      <c r="C65" s="156">
        <v>2.0249999999999999</v>
      </c>
      <c r="D65" s="156">
        <v>13.499000000000001</v>
      </c>
      <c r="E65" s="156">
        <v>3.919</v>
      </c>
      <c r="F65" s="156">
        <v>0.77</v>
      </c>
      <c r="G65" s="156">
        <v>2.0720000000000001</v>
      </c>
    </row>
    <row r="66" spans="1:7" s="12" customFormat="1" x14ac:dyDescent="0.3">
      <c r="A66" s="156">
        <v>3.45</v>
      </c>
      <c r="B66" s="156">
        <v>11.72</v>
      </c>
      <c r="C66" s="156">
        <v>2.0510000000000002</v>
      </c>
      <c r="D66" s="156">
        <v>13.499000000000001</v>
      </c>
      <c r="E66" s="156">
        <v>3.92</v>
      </c>
      <c r="F66" s="156">
        <v>0.77</v>
      </c>
      <c r="G66" s="156">
        <v>2.077</v>
      </c>
    </row>
    <row r="67" spans="1:7" s="12" customFormat="1" x14ac:dyDescent="0.3">
      <c r="A67" s="156">
        <v>3.5</v>
      </c>
      <c r="B67" s="156">
        <v>11.74</v>
      </c>
      <c r="C67" s="156">
        <v>2.077</v>
      </c>
      <c r="D67" s="156">
        <v>13.499000000000001</v>
      </c>
      <c r="E67" s="156">
        <v>3.92</v>
      </c>
      <c r="F67" s="156">
        <v>0.78</v>
      </c>
      <c r="G67" s="156">
        <v>2.0819999999999999</v>
      </c>
    </row>
    <row r="68" spans="1:7" s="12" customFormat="1" x14ac:dyDescent="0.3">
      <c r="A68" s="156">
        <v>3.55</v>
      </c>
      <c r="B68" s="156">
        <v>11.74</v>
      </c>
      <c r="C68" s="156">
        <v>2.1030000000000002</v>
      </c>
      <c r="D68" s="156">
        <v>13.499000000000001</v>
      </c>
      <c r="E68" s="156">
        <v>3.9209999999999998</v>
      </c>
      <c r="F68" s="156">
        <v>0.78</v>
      </c>
      <c r="G68" s="156">
        <v>2.0870000000000002</v>
      </c>
    </row>
    <row r="69" spans="1:7" s="12" customFormat="1" x14ac:dyDescent="0.3">
      <c r="A69" s="156">
        <v>3.6</v>
      </c>
      <c r="B69" s="156">
        <v>12.09</v>
      </c>
      <c r="C69" s="156">
        <v>2.129</v>
      </c>
      <c r="D69" s="156">
        <v>13.499000000000001</v>
      </c>
      <c r="E69" s="156">
        <v>3.923</v>
      </c>
      <c r="F69" s="156">
        <v>0.78</v>
      </c>
      <c r="G69" s="156">
        <v>2.0920000000000001</v>
      </c>
    </row>
    <row r="70" spans="1:7" s="12" customFormat="1" x14ac:dyDescent="0.3">
      <c r="A70" s="156">
        <v>3.65</v>
      </c>
      <c r="B70" s="156">
        <v>12.09</v>
      </c>
      <c r="C70" s="156">
        <v>2.1549999999999998</v>
      </c>
      <c r="D70" s="156">
        <v>13.499000000000001</v>
      </c>
      <c r="E70" s="156">
        <v>3.9239999999999999</v>
      </c>
      <c r="F70" s="156">
        <v>0.79</v>
      </c>
      <c r="G70" s="156">
        <v>2.097</v>
      </c>
    </row>
    <row r="71" spans="1:7" s="12" customFormat="1" x14ac:dyDescent="0.3">
      <c r="A71" s="156">
        <v>3.7</v>
      </c>
      <c r="B71" s="156">
        <v>12.84</v>
      </c>
      <c r="C71" s="156">
        <v>2.181</v>
      </c>
      <c r="D71" s="156">
        <v>13.499000000000001</v>
      </c>
      <c r="E71" s="156">
        <v>3.9260000000000002</v>
      </c>
      <c r="F71" s="156">
        <v>0.79</v>
      </c>
      <c r="G71" s="156">
        <v>2.1019999999999999</v>
      </c>
    </row>
    <row r="72" spans="1:7" x14ac:dyDescent="0.3">
      <c r="A72" s="156">
        <v>3.75</v>
      </c>
      <c r="B72" s="156">
        <v>12.84</v>
      </c>
      <c r="C72" s="156">
        <v>2.2069999999999999</v>
      </c>
      <c r="D72" s="156">
        <v>13.499000000000001</v>
      </c>
      <c r="E72" s="156">
        <v>3.9260000000000002</v>
      </c>
      <c r="F72" s="156">
        <v>0.8</v>
      </c>
      <c r="G72" s="156">
        <v>2.1070000000000002</v>
      </c>
    </row>
    <row r="73" spans="1:7" x14ac:dyDescent="0.3">
      <c r="A73" s="156">
        <v>3.8</v>
      </c>
      <c r="B73" s="156">
        <v>13.28</v>
      </c>
      <c r="C73" s="156">
        <v>2.2330000000000001</v>
      </c>
      <c r="D73" s="156">
        <v>13.499000000000001</v>
      </c>
      <c r="E73" s="156">
        <v>3.9279999999999999</v>
      </c>
      <c r="F73" s="156">
        <v>0.81</v>
      </c>
      <c r="G73" s="156">
        <v>2.319</v>
      </c>
    </row>
    <row r="74" spans="1:7" x14ac:dyDescent="0.3">
      <c r="A74" s="156">
        <v>3.85</v>
      </c>
      <c r="B74" s="156">
        <v>13.5</v>
      </c>
      <c r="C74" s="156">
        <v>2.2589999999999999</v>
      </c>
      <c r="D74" s="156">
        <v>13.499000000000001</v>
      </c>
      <c r="E74" s="156">
        <v>3.9289999999999998</v>
      </c>
      <c r="F74" s="156">
        <v>0.81</v>
      </c>
      <c r="G74" s="156">
        <v>2.319</v>
      </c>
    </row>
    <row r="75" spans="1:7" x14ac:dyDescent="0.3">
      <c r="A75" s="156">
        <v>3.9</v>
      </c>
      <c r="B75" s="156">
        <v>13.5</v>
      </c>
      <c r="C75" s="156">
        <v>2.2850000000000001</v>
      </c>
      <c r="D75" s="156">
        <v>13.499000000000001</v>
      </c>
      <c r="E75" s="156">
        <v>3.9289999999999998</v>
      </c>
      <c r="F75" s="156">
        <v>0.82</v>
      </c>
      <c r="G75" s="156">
        <v>2.3239999999999998</v>
      </c>
    </row>
    <row r="76" spans="1:7" x14ac:dyDescent="0.3">
      <c r="A76" s="156">
        <v>3.95</v>
      </c>
      <c r="B76" s="156">
        <v>13.5</v>
      </c>
      <c r="C76" s="156">
        <v>2.3109999999999999</v>
      </c>
      <c r="D76" s="156">
        <v>13.499000000000001</v>
      </c>
      <c r="E76" s="156">
        <v>3.93</v>
      </c>
      <c r="F76" s="156">
        <v>0.82</v>
      </c>
      <c r="G76" s="156">
        <v>2.3290000000000002</v>
      </c>
    </row>
    <row r="77" spans="1:7" x14ac:dyDescent="0.3">
      <c r="A77" s="156">
        <v>4</v>
      </c>
      <c r="B77" s="156">
        <v>13.5</v>
      </c>
      <c r="C77" s="156">
        <v>2.3370000000000002</v>
      </c>
      <c r="D77" s="156">
        <v>13.499000000000001</v>
      </c>
      <c r="E77" s="156">
        <v>3.93</v>
      </c>
      <c r="F77" s="156">
        <v>0.82</v>
      </c>
      <c r="G77" s="156">
        <v>2.3340000000000001</v>
      </c>
    </row>
    <row r="78" spans="1:7" x14ac:dyDescent="0.3">
      <c r="A78" s="156">
        <v>4.05</v>
      </c>
      <c r="B78" s="156">
        <v>13.5</v>
      </c>
      <c r="C78" s="156">
        <v>2.363</v>
      </c>
      <c r="D78" s="156">
        <v>13.499000000000001</v>
      </c>
      <c r="E78" s="156">
        <v>3.931</v>
      </c>
      <c r="F78" s="156">
        <v>0.83</v>
      </c>
      <c r="G78" s="156">
        <v>2.339</v>
      </c>
    </row>
    <row r="79" spans="1:7" x14ac:dyDescent="0.3">
      <c r="A79" s="156">
        <v>4.0999999999999996</v>
      </c>
      <c r="B79" s="156">
        <v>14.22</v>
      </c>
      <c r="C79" s="156">
        <v>2.3889999999999998</v>
      </c>
      <c r="D79" s="156">
        <v>13.499000000000001</v>
      </c>
      <c r="E79" s="156">
        <v>3.9319999999999999</v>
      </c>
      <c r="F79" s="156">
        <v>0.83</v>
      </c>
      <c r="G79" s="156">
        <v>2.3439999999999999</v>
      </c>
    </row>
    <row r="80" spans="1:7" x14ac:dyDescent="0.3">
      <c r="A80" s="156">
        <v>4.1500000000000004</v>
      </c>
      <c r="B80" s="156">
        <v>14.22</v>
      </c>
      <c r="C80" s="156">
        <v>2.415</v>
      </c>
      <c r="D80" s="156">
        <v>13.499000000000001</v>
      </c>
      <c r="E80" s="156">
        <v>3.9329999999999998</v>
      </c>
      <c r="F80" s="156">
        <v>0.84</v>
      </c>
      <c r="G80" s="156">
        <v>2.3490000000000002</v>
      </c>
    </row>
    <row r="81" spans="1:7" x14ac:dyDescent="0.3">
      <c r="A81" s="156">
        <v>4.2</v>
      </c>
      <c r="B81" s="156">
        <v>15.24</v>
      </c>
      <c r="C81" s="156">
        <v>2.4409999999999998</v>
      </c>
      <c r="D81" s="156">
        <v>13.497</v>
      </c>
      <c r="E81" s="156">
        <v>3.9359999999999999</v>
      </c>
      <c r="F81" s="156">
        <v>0.84</v>
      </c>
      <c r="G81" s="156">
        <v>2.472</v>
      </c>
    </row>
    <row r="82" spans="1:7" x14ac:dyDescent="0.3">
      <c r="A82" s="156">
        <v>4.24</v>
      </c>
      <c r="B82" s="156">
        <v>15.24</v>
      </c>
      <c r="C82" s="156">
        <v>2.4630000000000001</v>
      </c>
      <c r="D82" s="156">
        <v>13.497</v>
      </c>
      <c r="E82" s="156">
        <v>3.9369999999999998</v>
      </c>
      <c r="F82" s="156">
        <v>0.84</v>
      </c>
      <c r="G82" s="156">
        <v>2.4750000000000001</v>
      </c>
    </row>
    <row r="83" spans="1:7" x14ac:dyDescent="0.3">
      <c r="A83" s="112">
        <v>4.25</v>
      </c>
      <c r="B83" s="107"/>
      <c r="C83" s="107"/>
      <c r="D83" s="107"/>
      <c r="E83" s="108"/>
      <c r="F83" s="108"/>
      <c r="G83" s="113"/>
    </row>
    <row r="84" spans="1:7" x14ac:dyDescent="0.3">
      <c r="B84" s="6"/>
      <c r="C84" s="6"/>
      <c r="D84" s="6"/>
      <c r="E84" s="6"/>
      <c r="F84" s="6"/>
    </row>
  </sheetData>
  <mergeCells count="3">
    <mergeCell ref="C2:E2"/>
    <mergeCell ref="A1:F1"/>
    <mergeCell ref="A5:F5"/>
  </mergeCells>
  <pageMargins left="0.7" right="0.7" top="0.75" bottom="0.75" header="0.3" footer="0.3"/>
  <pageSetup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A4140C-4A04-4DEE-9F58-957B9971EC30}">
  <sheetPr codeName="Sheet15"/>
  <dimension ref="A1:N91"/>
  <sheetViews>
    <sheetView topLeftCell="A70" zoomScale="80" zoomScaleNormal="80" workbookViewId="0">
      <selection activeCell="B74" sqref="B74"/>
    </sheetView>
  </sheetViews>
  <sheetFormatPr defaultRowHeight="14.4" x14ac:dyDescent="0.3"/>
  <cols>
    <col min="1" max="1" width="7.44140625" style="4" customWidth="1"/>
    <col min="2" max="2" width="9.33203125" customWidth="1"/>
    <col min="3" max="4" width="7.44140625" customWidth="1"/>
    <col min="5" max="5" width="9.5546875" customWidth="1"/>
    <col min="6" max="6" width="7.44140625" customWidth="1"/>
    <col min="10" max="10" width="15.6640625" bestFit="1" customWidth="1"/>
    <col min="12" max="12" width="19.77734375" style="103" bestFit="1" customWidth="1"/>
  </cols>
  <sheetData>
    <row r="1" spans="1:14" ht="12" customHeight="1" x14ac:dyDescent="0.3">
      <c r="A1" s="305" t="s">
        <v>1</v>
      </c>
      <c r="B1" s="305"/>
      <c r="C1" s="305"/>
      <c r="D1" s="305"/>
      <c r="E1" s="305"/>
      <c r="F1" s="305"/>
    </row>
    <row r="2" spans="1:14" ht="18" customHeight="1" x14ac:dyDescent="0.3">
      <c r="A2" s="100" t="s">
        <v>132</v>
      </c>
      <c r="B2" s="100" t="s">
        <v>133</v>
      </c>
      <c r="C2" s="306" t="s">
        <v>131</v>
      </c>
      <c r="D2" s="307"/>
      <c r="E2" s="307"/>
      <c r="F2" s="1"/>
    </row>
    <row r="3" spans="1:14" ht="14.85" customHeight="1" x14ac:dyDescent="0.3">
      <c r="A3" s="100"/>
      <c r="B3" s="3"/>
      <c r="C3" s="3" t="s">
        <v>25</v>
      </c>
      <c r="D3" s="3" t="s">
        <v>130</v>
      </c>
      <c r="E3" s="3" t="s">
        <v>39</v>
      </c>
      <c r="F3" s="3" t="s">
        <v>134</v>
      </c>
      <c r="G3" t="s">
        <v>155</v>
      </c>
      <c r="H3" s="6"/>
      <c r="I3" s="6"/>
      <c r="J3" s="6"/>
      <c r="K3" s="6"/>
      <c r="L3" s="115"/>
      <c r="M3" s="6"/>
      <c r="N3" s="6"/>
    </row>
    <row r="4" spans="1:14" ht="15.15" customHeight="1" x14ac:dyDescent="0.3">
      <c r="A4" s="1" t="s">
        <v>2</v>
      </c>
      <c r="B4" s="3" t="s">
        <v>3</v>
      </c>
      <c r="C4" s="3" t="s">
        <v>0</v>
      </c>
      <c r="D4" s="3" t="s">
        <v>0</v>
      </c>
      <c r="E4" s="3" t="s">
        <v>0</v>
      </c>
      <c r="F4" s="3" t="s">
        <v>4</v>
      </c>
      <c r="G4" s="6" t="s">
        <v>156</v>
      </c>
      <c r="H4" s="6"/>
      <c r="I4" s="6"/>
      <c r="J4" s="6"/>
      <c r="K4" s="6"/>
      <c r="L4" s="115"/>
      <c r="M4" s="6"/>
      <c r="N4" s="6"/>
    </row>
    <row r="5" spans="1:14" ht="12" customHeight="1" x14ac:dyDescent="0.3">
      <c r="A5" s="305" t="s">
        <v>1</v>
      </c>
      <c r="B5" s="305"/>
      <c r="C5" s="305"/>
      <c r="D5" s="305"/>
      <c r="E5" s="305"/>
      <c r="F5" s="305"/>
      <c r="G5" s="6"/>
      <c r="H5" s="6"/>
      <c r="I5" s="6"/>
      <c r="J5" s="116"/>
      <c r="K5" s="6"/>
      <c r="L5" s="115"/>
      <c r="M5" s="6"/>
      <c r="N5" s="6"/>
    </row>
    <row r="6" spans="1:14" s="12" customFormat="1" ht="15" customHeight="1" x14ac:dyDescent="0.3">
      <c r="A6" s="156">
        <v>0</v>
      </c>
      <c r="B6" s="156">
        <v>0</v>
      </c>
      <c r="C6" s="156">
        <v>0</v>
      </c>
      <c r="D6" s="156">
        <v>16.951000000000001</v>
      </c>
      <c r="E6" s="156">
        <v>0</v>
      </c>
      <c r="F6" s="156">
        <v>11.98</v>
      </c>
      <c r="G6" s="156">
        <v>1.032</v>
      </c>
      <c r="H6" s="107"/>
      <c r="I6" s="107"/>
      <c r="J6" s="107"/>
      <c r="K6" s="107"/>
      <c r="L6" s="107"/>
      <c r="M6" s="107"/>
      <c r="N6" s="114"/>
    </row>
    <row r="7" spans="1:14" s="12" customFormat="1" ht="13.95" customHeight="1" x14ac:dyDescent="0.3">
      <c r="A7" s="156">
        <v>0.05</v>
      </c>
      <c r="B7" s="156">
        <v>0</v>
      </c>
      <c r="C7" s="156">
        <v>0.05</v>
      </c>
      <c r="D7" s="156">
        <v>16.96</v>
      </c>
      <c r="E7" s="156">
        <v>0</v>
      </c>
      <c r="F7" s="156">
        <v>11.98</v>
      </c>
      <c r="G7" s="156">
        <v>1.0620000000000001</v>
      </c>
      <c r="H7" s="107"/>
      <c r="I7" s="107"/>
      <c r="J7" s="107"/>
      <c r="K7" s="107"/>
      <c r="L7" s="107"/>
      <c r="M7" s="107"/>
      <c r="N7" s="114"/>
    </row>
    <row r="8" spans="1:14" s="12" customFormat="1" ht="14.1" customHeight="1" x14ac:dyDescent="0.3">
      <c r="A8" s="156">
        <v>0.1</v>
      </c>
      <c r="B8" s="156">
        <v>0</v>
      </c>
      <c r="C8" s="156">
        <v>0.1</v>
      </c>
      <c r="D8" s="156">
        <v>16.966999999999999</v>
      </c>
      <c r="E8" s="156">
        <v>0</v>
      </c>
      <c r="F8" s="156">
        <v>11.98</v>
      </c>
      <c r="G8" s="156">
        <v>1.093</v>
      </c>
      <c r="H8" s="106"/>
      <c r="I8" s="106"/>
      <c r="J8" s="107"/>
      <c r="K8" s="107"/>
      <c r="L8" s="107"/>
      <c r="M8" s="107"/>
      <c r="N8" s="114"/>
    </row>
    <row r="9" spans="1:14" s="12" customFormat="1" ht="13.95" customHeight="1" x14ac:dyDescent="0.3">
      <c r="A9" s="156">
        <v>0.15</v>
      </c>
      <c r="B9" s="156">
        <v>0</v>
      </c>
      <c r="C9" s="156">
        <v>0.15</v>
      </c>
      <c r="D9" s="156">
        <v>16.972000000000001</v>
      </c>
      <c r="E9" s="156">
        <v>0</v>
      </c>
      <c r="F9" s="156">
        <v>11.98</v>
      </c>
      <c r="G9" s="156">
        <v>1.1240000000000001</v>
      </c>
      <c r="H9" s="106"/>
      <c r="I9" s="106"/>
      <c r="J9" s="107"/>
      <c r="K9" s="107"/>
      <c r="L9" s="107"/>
      <c r="M9" s="107"/>
      <c r="N9" s="114"/>
    </row>
    <row r="10" spans="1:14" s="12" customFormat="1" ht="13.95" customHeight="1" x14ac:dyDescent="0.3">
      <c r="A10" s="156">
        <v>0.2</v>
      </c>
      <c r="B10" s="156">
        <v>0</v>
      </c>
      <c r="C10" s="156">
        <v>0.2</v>
      </c>
      <c r="D10" s="156">
        <v>16.977</v>
      </c>
      <c r="E10" s="156">
        <v>0</v>
      </c>
      <c r="F10" s="156">
        <v>11.98</v>
      </c>
      <c r="G10" s="156">
        <v>1.155</v>
      </c>
      <c r="H10" s="106"/>
      <c r="I10" s="106"/>
      <c r="J10" s="107"/>
      <c r="K10" s="107"/>
      <c r="L10" s="107"/>
      <c r="M10" s="107"/>
      <c r="N10" s="114"/>
    </row>
    <row r="11" spans="1:14" s="12" customFormat="1" ht="14.1" customHeight="1" x14ac:dyDescent="0.3">
      <c r="A11" s="156">
        <v>0.25</v>
      </c>
      <c r="B11" s="156">
        <v>0</v>
      </c>
      <c r="C11" s="156">
        <v>0.25</v>
      </c>
      <c r="D11" s="156">
        <v>16.981000000000002</v>
      </c>
      <c r="E11" s="156">
        <v>0</v>
      </c>
      <c r="F11" s="156">
        <v>11.98</v>
      </c>
      <c r="G11" s="156">
        <v>1.1859999999999999</v>
      </c>
      <c r="H11" s="107"/>
      <c r="I11" s="107"/>
      <c r="J11" s="107"/>
      <c r="K11" s="107"/>
      <c r="L11" s="107"/>
      <c r="M11" s="107"/>
      <c r="N11" s="114"/>
    </row>
    <row r="12" spans="1:14" s="12" customFormat="1" ht="13.95" customHeight="1" x14ac:dyDescent="0.3">
      <c r="A12" s="156">
        <v>0.3</v>
      </c>
      <c r="B12" s="156">
        <v>0</v>
      </c>
      <c r="C12" s="156">
        <v>0.3</v>
      </c>
      <c r="D12" s="156">
        <v>16.984000000000002</v>
      </c>
      <c r="E12" s="156">
        <v>0</v>
      </c>
      <c r="F12" s="156">
        <v>11.98</v>
      </c>
      <c r="G12" s="156">
        <v>1.2170000000000001</v>
      </c>
      <c r="H12" s="107"/>
      <c r="I12" s="107"/>
      <c r="J12" s="107"/>
      <c r="K12" s="107"/>
      <c r="L12" s="107"/>
      <c r="M12" s="107"/>
      <c r="N12" s="114"/>
    </row>
    <row r="13" spans="1:14" s="12" customFormat="1" ht="13.95" customHeight="1" x14ac:dyDescent="0.3">
      <c r="A13" s="156">
        <v>0.35</v>
      </c>
      <c r="B13" s="156">
        <v>0</v>
      </c>
      <c r="C13" s="156">
        <v>0.35</v>
      </c>
      <c r="D13" s="156">
        <v>16.986999999999998</v>
      </c>
      <c r="E13" s="156">
        <v>0</v>
      </c>
      <c r="F13" s="156">
        <v>11.98</v>
      </c>
      <c r="G13" s="156">
        <v>1.248</v>
      </c>
      <c r="H13" s="107"/>
      <c r="I13" s="107"/>
      <c r="J13" s="107"/>
      <c r="K13" s="107"/>
      <c r="L13" s="107"/>
      <c r="M13" s="107"/>
      <c r="N13" s="114"/>
    </row>
    <row r="14" spans="1:14" s="12" customFormat="1" ht="14.1" customHeight="1" x14ac:dyDescent="0.3">
      <c r="A14" s="156">
        <v>0.4</v>
      </c>
      <c r="B14" s="156">
        <v>0</v>
      </c>
      <c r="C14" s="156">
        <v>0.4</v>
      </c>
      <c r="D14" s="156">
        <v>16.989999999999998</v>
      </c>
      <c r="E14" s="156">
        <v>0</v>
      </c>
      <c r="F14" s="156">
        <v>11.98</v>
      </c>
      <c r="G14" s="156">
        <v>1.2789999999999999</v>
      </c>
      <c r="H14" s="106"/>
      <c r="I14" s="107"/>
      <c r="J14" s="107"/>
      <c r="K14" s="107"/>
      <c r="L14" s="107"/>
      <c r="M14" s="107"/>
      <c r="N14" s="114"/>
    </row>
    <row r="15" spans="1:14" s="12" customFormat="1" ht="13.95" customHeight="1" x14ac:dyDescent="0.3">
      <c r="A15" s="156">
        <v>0.45</v>
      </c>
      <c r="B15" s="156">
        <v>0</v>
      </c>
      <c r="C15" s="156">
        <v>0.45</v>
      </c>
      <c r="D15" s="156">
        <v>16.992000000000001</v>
      </c>
      <c r="E15" s="156">
        <v>0</v>
      </c>
      <c r="F15" s="156">
        <v>11.98</v>
      </c>
      <c r="G15" s="156">
        <v>1.31</v>
      </c>
      <c r="H15" s="105"/>
      <c r="I15" s="105"/>
      <c r="J15" s="105"/>
      <c r="K15" s="105"/>
      <c r="L15" s="105"/>
      <c r="M15" s="105"/>
      <c r="N15" s="114"/>
    </row>
    <row r="16" spans="1:14" s="12" customFormat="1" ht="13.95" customHeight="1" x14ac:dyDescent="0.3">
      <c r="A16" s="156">
        <v>0.5</v>
      </c>
      <c r="B16" s="156">
        <v>0</v>
      </c>
      <c r="C16" s="156">
        <v>0.5</v>
      </c>
      <c r="D16" s="156">
        <v>16.994</v>
      </c>
      <c r="E16" s="156">
        <v>0</v>
      </c>
      <c r="F16" s="156">
        <v>11.98</v>
      </c>
      <c r="G16" s="156">
        <v>1.341</v>
      </c>
      <c r="H16" s="107"/>
      <c r="I16" s="107"/>
      <c r="J16" s="107"/>
      <c r="K16" s="107"/>
      <c r="L16" s="107"/>
      <c r="M16" s="107"/>
      <c r="N16" s="114"/>
    </row>
    <row r="17" spans="1:14" s="12" customFormat="1" ht="14.1" customHeight="1" x14ac:dyDescent="0.3">
      <c r="A17" s="156">
        <v>0.55000000000000004</v>
      </c>
      <c r="B17" s="156">
        <v>0</v>
      </c>
      <c r="C17" s="156">
        <v>0.55000000000000004</v>
      </c>
      <c r="D17" s="156">
        <v>16.995000000000001</v>
      </c>
      <c r="E17" s="156">
        <v>0</v>
      </c>
      <c r="F17" s="156">
        <v>11.98</v>
      </c>
      <c r="G17" s="156">
        <v>1.3720000000000001</v>
      </c>
      <c r="H17" s="107"/>
      <c r="I17" s="107"/>
      <c r="J17" s="107"/>
      <c r="K17" s="107"/>
      <c r="L17" s="107"/>
      <c r="M17" s="107"/>
      <c r="N17" s="114"/>
    </row>
    <row r="18" spans="1:14" s="12" customFormat="1" ht="13.95" customHeight="1" x14ac:dyDescent="0.3">
      <c r="A18" s="156">
        <v>0.6</v>
      </c>
      <c r="B18" s="156">
        <v>0</v>
      </c>
      <c r="C18" s="156">
        <v>0.6</v>
      </c>
      <c r="D18" s="156">
        <v>16.995999999999999</v>
      </c>
      <c r="E18" s="156">
        <v>0</v>
      </c>
      <c r="F18" s="156">
        <v>11.98</v>
      </c>
      <c r="G18" s="156">
        <v>1.403</v>
      </c>
      <c r="H18" s="107"/>
      <c r="I18" s="107"/>
      <c r="J18" s="107"/>
      <c r="K18" s="107"/>
      <c r="L18" s="107"/>
      <c r="M18" s="107"/>
      <c r="N18" s="114"/>
    </row>
    <row r="19" spans="1:14" s="12" customFormat="1" ht="13.95" customHeight="1" x14ac:dyDescent="0.3">
      <c r="A19" s="156">
        <v>0.65</v>
      </c>
      <c r="B19" s="156">
        <v>0</v>
      </c>
      <c r="C19" s="156">
        <v>0.65</v>
      </c>
      <c r="D19" s="156">
        <v>16.997</v>
      </c>
      <c r="E19" s="156">
        <v>0</v>
      </c>
      <c r="F19" s="156">
        <v>11.98</v>
      </c>
      <c r="G19" s="156">
        <v>1.4339999999999999</v>
      </c>
      <c r="H19" s="107"/>
      <c r="I19" s="107"/>
      <c r="J19" s="107"/>
      <c r="K19" s="107"/>
      <c r="L19" s="107"/>
      <c r="M19" s="107"/>
      <c r="N19" s="114"/>
    </row>
    <row r="20" spans="1:14" s="12" customFormat="1" ht="14.1" customHeight="1" x14ac:dyDescent="0.3">
      <c r="A20" s="156">
        <v>0.7</v>
      </c>
      <c r="B20" s="156">
        <v>0</v>
      </c>
      <c r="C20" s="156">
        <v>0.7</v>
      </c>
      <c r="D20" s="156">
        <v>16.997</v>
      </c>
      <c r="E20" s="156">
        <v>0</v>
      </c>
      <c r="F20" s="156">
        <v>11.98</v>
      </c>
      <c r="G20" s="156">
        <v>1.4650000000000001</v>
      </c>
      <c r="H20" s="107"/>
      <c r="I20" s="107"/>
      <c r="J20" s="107"/>
      <c r="K20" s="107"/>
      <c r="L20" s="107"/>
      <c r="M20" s="107"/>
      <c r="N20" s="114"/>
    </row>
    <row r="21" spans="1:14" s="12" customFormat="1" ht="13.95" customHeight="1" x14ac:dyDescent="0.3">
      <c r="A21" s="156">
        <v>0.75</v>
      </c>
      <c r="B21" s="156">
        <v>0</v>
      </c>
      <c r="C21" s="156">
        <v>0.75</v>
      </c>
      <c r="D21" s="156">
        <v>16.997</v>
      </c>
      <c r="E21" s="156">
        <v>0</v>
      </c>
      <c r="F21" s="156">
        <v>11.98</v>
      </c>
      <c r="G21" s="156">
        <v>1.496</v>
      </c>
      <c r="H21" s="107"/>
      <c r="I21" s="107"/>
      <c r="J21" s="107"/>
      <c r="K21" s="107"/>
      <c r="L21" s="107"/>
      <c r="M21" s="107"/>
      <c r="N21" s="114"/>
    </row>
    <row r="22" spans="1:14" s="12" customFormat="1" ht="13.95" customHeight="1" x14ac:dyDescent="0.3">
      <c r="A22" s="156">
        <v>0.8</v>
      </c>
      <c r="B22" s="156">
        <v>0</v>
      </c>
      <c r="C22" s="156">
        <v>0.8</v>
      </c>
      <c r="D22" s="156">
        <v>16.997</v>
      </c>
      <c r="E22" s="156">
        <v>0</v>
      </c>
      <c r="F22" s="156">
        <v>11.98</v>
      </c>
      <c r="G22" s="156">
        <v>1.5269999999999999</v>
      </c>
      <c r="H22" s="106"/>
      <c r="I22" s="106"/>
      <c r="J22" s="105"/>
      <c r="K22" s="106"/>
      <c r="L22" s="106"/>
      <c r="M22" s="106"/>
    </row>
    <row r="23" spans="1:14" s="12" customFormat="1" ht="14.1" customHeight="1" x14ac:dyDescent="0.3">
      <c r="A23" s="156">
        <v>0.85</v>
      </c>
      <c r="B23" s="156">
        <v>0</v>
      </c>
      <c r="C23" s="156">
        <v>0.85</v>
      </c>
      <c r="D23" s="156">
        <v>16.997</v>
      </c>
      <c r="E23" s="156">
        <v>0</v>
      </c>
      <c r="F23" s="156">
        <v>11.98</v>
      </c>
      <c r="G23" s="156">
        <v>1.5580000000000001</v>
      </c>
    </row>
    <row r="24" spans="1:14" s="12" customFormat="1" ht="13.95" customHeight="1" x14ac:dyDescent="0.3">
      <c r="A24" s="156">
        <v>0.9</v>
      </c>
      <c r="B24" s="156">
        <v>0</v>
      </c>
      <c r="C24" s="156">
        <v>0.9</v>
      </c>
      <c r="D24" s="156">
        <v>16.997</v>
      </c>
      <c r="E24" s="156">
        <v>0</v>
      </c>
      <c r="F24" s="156">
        <v>11.98</v>
      </c>
      <c r="G24" s="156">
        <v>1.589</v>
      </c>
    </row>
    <row r="25" spans="1:14" s="12" customFormat="1" ht="13.95" customHeight="1" x14ac:dyDescent="0.3">
      <c r="A25" s="156">
        <v>0.95</v>
      </c>
      <c r="B25" s="156">
        <v>0</v>
      </c>
      <c r="C25" s="156">
        <v>0.95</v>
      </c>
      <c r="D25" s="156">
        <v>16.997</v>
      </c>
      <c r="E25" s="156">
        <v>0</v>
      </c>
      <c r="F25" s="156">
        <v>11.98</v>
      </c>
      <c r="G25" s="156">
        <v>1.62</v>
      </c>
    </row>
    <row r="26" spans="1:14" s="12" customFormat="1" ht="14.1" customHeight="1" x14ac:dyDescent="0.3">
      <c r="A26" s="156">
        <v>1</v>
      </c>
      <c r="B26" s="156">
        <v>0</v>
      </c>
      <c r="C26" s="156">
        <v>1</v>
      </c>
      <c r="D26" s="156">
        <v>16.997</v>
      </c>
      <c r="E26" s="156">
        <v>0</v>
      </c>
      <c r="F26" s="156">
        <v>11.98</v>
      </c>
      <c r="G26" s="156">
        <v>1.651</v>
      </c>
    </row>
    <row r="27" spans="1:14" s="12" customFormat="1" ht="13.95" customHeight="1" x14ac:dyDescent="0.3">
      <c r="A27" s="156">
        <v>1.05</v>
      </c>
      <c r="B27" s="156">
        <v>0</v>
      </c>
      <c r="C27" s="156">
        <v>1.05</v>
      </c>
      <c r="D27" s="156">
        <v>16.997</v>
      </c>
      <c r="E27" s="156">
        <v>0</v>
      </c>
      <c r="F27" s="156">
        <v>11.98</v>
      </c>
      <c r="G27" s="156">
        <v>1.6819999999999999</v>
      </c>
    </row>
    <row r="28" spans="1:14" s="113" customFormat="1" ht="13.95" customHeight="1" x14ac:dyDescent="0.3">
      <c r="A28" s="156">
        <v>1.1000000000000001</v>
      </c>
      <c r="B28" s="156">
        <v>0</v>
      </c>
      <c r="C28" s="156">
        <v>1.1000000000000001</v>
      </c>
      <c r="D28" s="156">
        <v>16.997</v>
      </c>
      <c r="E28" s="156">
        <v>0</v>
      </c>
      <c r="F28" s="156">
        <v>11.98</v>
      </c>
      <c r="G28" s="156">
        <v>1.7130000000000001</v>
      </c>
    </row>
    <row r="29" spans="1:14" s="113" customFormat="1" ht="14.1" customHeight="1" x14ac:dyDescent="0.3">
      <c r="A29" s="156">
        <v>1.1499999999999999</v>
      </c>
      <c r="B29" s="156">
        <v>0</v>
      </c>
      <c r="C29" s="156">
        <v>1.1499999999999999</v>
      </c>
      <c r="D29" s="156">
        <v>16.997</v>
      </c>
      <c r="E29" s="156">
        <v>0</v>
      </c>
      <c r="F29" s="156">
        <v>11.98</v>
      </c>
      <c r="G29" s="156">
        <v>1.744</v>
      </c>
    </row>
    <row r="30" spans="1:14" s="113" customFormat="1" ht="13.95" customHeight="1" x14ac:dyDescent="0.3">
      <c r="A30" s="156">
        <v>1.2</v>
      </c>
      <c r="B30" s="156">
        <v>0</v>
      </c>
      <c r="C30" s="156">
        <v>1.2</v>
      </c>
      <c r="D30" s="156">
        <v>16.997</v>
      </c>
      <c r="E30" s="156">
        <v>0</v>
      </c>
      <c r="F30" s="156">
        <v>11.98</v>
      </c>
      <c r="G30" s="156">
        <v>1.7749999999999999</v>
      </c>
    </row>
    <row r="31" spans="1:14" s="113" customFormat="1" ht="13.95" customHeight="1" x14ac:dyDescent="0.3">
      <c r="A31" s="156">
        <v>1.25</v>
      </c>
      <c r="B31" s="156">
        <v>0</v>
      </c>
      <c r="C31" s="156">
        <v>1.25</v>
      </c>
      <c r="D31" s="156">
        <v>16.997</v>
      </c>
      <c r="E31" s="156">
        <v>0</v>
      </c>
      <c r="F31" s="156">
        <v>11.98</v>
      </c>
      <c r="G31" s="156">
        <v>1.806</v>
      </c>
    </row>
    <row r="32" spans="1:14" s="113" customFormat="1" ht="13.8" customHeight="1" x14ac:dyDescent="0.3">
      <c r="A32" s="156">
        <v>1.3</v>
      </c>
      <c r="B32" s="156">
        <v>0</v>
      </c>
      <c r="C32" s="156">
        <v>1.3</v>
      </c>
      <c r="D32" s="156">
        <v>16.997</v>
      </c>
      <c r="E32" s="156">
        <v>0</v>
      </c>
      <c r="F32" s="156">
        <v>11.98</v>
      </c>
      <c r="G32" s="156">
        <v>1.837</v>
      </c>
    </row>
    <row r="33" spans="1:7" s="113" customFormat="1" ht="13.95" customHeight="1" x14ac:dyDescent="0.3">
      <c r="A33" s="156">
        <v>1.35</v>
      </c>
      <c r="B33" s="156">
        <v>0</v>
      </c>
      <c r="C33" s="156">
        <v>1.35</v>
      </c>
      <c r="D33" s="156">
        <v>16.997</v>
      </c>
      <c r="E33" s="156">
        <v>0</v>
      </c>
      <c r="F33" s="156">
        <v>11.98</v>
      </c>
      <c r="G33" s="156">
        <v>1.8680000000000001</v>
      </c>
    </row>
    <row r="34" spans="1:7" s="113" customFormat="1" ht="13.95" customHeight="1" x14ac:dyDescent="0.3">
      <c r="A34" s="156">
        <v>1.4</v>
      </c>
      <c r="B34" s="156">
        <v>0</v>
      </c>
      <c r="C34" s="156">
        <v>1.4</v>
      </c>
      <c r="D34" s="156">
        <v>16.997</v>
      </c>
      <c r="E34" s="156">
        <v>0</v>
      </c>
      <c r="F34" s="156">
        <v>11.98</v>
      </c>
      <c r="G34" s="156">
        <v>1.899</v>
      </c>
    </row>
    <row r="35" spans="1:7" s="113" customFormat="1" ht="14.1" customHeight="1" x14ac:dyDescent="0.3">
      <c r="A35" s="156">
        <v>1.45</v>
      </c>
      <c r="B35" s="156">
        <v>0</v>
      </c>
      <c r="C35" s="156">
        <v>1.45</v>
      </c>
      <c r="D35" s="156">
        <v>16.997</v>
      </c>
      <c r="E35" s="156">
        <v>0</v>
      </c>
      <c r="F35" s="156">
        <v>11.98</v>
      </c>
      <c r="G35" s="156">
        <v>1.93</v>
      </c>
    </row>
    <row r="36" spans="1:7" s="113" customFormat="1" ht="14.4" customHeight="1" x14ac:dyDescent="0.3">
      <c r="A36" s="156">
        <v>1.5</v>
      </c>
      <c r="B36" s="156">
        <v>0</v>
      </c>
      <c r="C36" s="156">
        <v>1.5</v>
      </c>
      <c r="D36" s="156">
        <v>16.997</v>
      </c>
      <c r="E36" s="156">
        <v>0</v>
      </c>
      <c r="F36" s="156">
        <v>11.98</v>
      </c>
      <c r="G36" s="156">
        <v>1.9610000000000001</v>
      </c>
    </row>
    <row r="37" spans="1:7" s="113" customFormat="1" x14ac:dyDescent="0.3">
      <c r="A37" s="156">
        <v>1.55</v>
      </c>
      <c r="B37" s="156">
        <v>0</v>
      </c>
      <c r="C37" s="156">
        <v>1.55</v>
      </c>
      <c r="D37" s="156">
        <v>16.997</v>
      </c>
      <c r="E37" s="156">
        <v>0</v>
      </c>
      <c r="F37" s="156">
        <v>11.98</v>
      </c>
      <c r="G37" s="156">
        <v>1.992</v>
      </c>
    </row>
    <row r="38" spans="1:7" s="113" customFormat="1" x14ac:dyDescent="0.3">
      <c r="A38" s="156">
        <v>1.6</v>
      </c>
      <c r="B38" s="156">
        <v>0</v>
      </c>
      <c r="C38" s="156">
        <v>1.6</v>
      </c>
      <c r="D38" s="156">
        <v>16.997</v>
      </c>
      <c r="E38" s="156">
        <v>0</v>
      </c>
      <c r="F38" s="156">
        <v>11.98</v>
      </c>
      <c r="G38" s="156">
        <v>2.0230000000000001</v>
      </c>
    </row>
    <row r="39" spans="1:7" s="12" customFormat="1" x14ac:dyDescent="0.3">
      <c r="A39" s="156">
        <v>1.65</v>
      </c>
      <c r="B39" s="156">
        <v>0</v>
      </c>
      <c r="C39" s="156">
        <v>1.65</v>
      </c>
      <c r="D39" s="156">
        <v>16.997</v>
      </c>
      <c r="E39" s="156">
        <v>0</v>
      </c>
      <c r="F39" s="156">
        <v>11.98</v>
      </c>
      <c r="G39" s="156">
        <v>2.0539999999999998</v>
      </c>
    </row>
    <row r="40" spans="1:7" s="12" customFormat="1" x14ac:dyDescent="0.3">
      <c r="A40" s="156">
        <v>1.7</v>
      </c>
      <c r="B40" s="156">
        <v>0</v>
      </c>
      <c r="C40" s="156">
        <v>1.7</v>
      </c>
      <c r="D40" s="156">
        <v>16.997</v>
      </c>
      <c r="E40" s="156">
        <v>0</v>
      </c>
      <c r="F40" s="156">
        <v>11.98</v>
      </c>
      <c r="G40" s="156">
        <v>2.085</v>
      </c>
    </row>
    <row r="41" spans="1:7" s="12" customFormat="1" x14ac:dyDescent="0.3">
      <c r="A41" s="156">
        <v>1.75</v>
      </c>
      <c r="B41" s="156">
        <v>0</v>
      </c>
      <c r="C41" s="156">
        <v>1.75</v>
      </c>
      <c r="D41" s="156">
        <v>16.997</v>
      </c>
      <c r="E41" s="156">
        <v>0</v>
      </c>
      <c r="F41" s="156">
        <v>11.98</v>
      </c>
      <c r="G41" s="156">
        <v>2.1160000000000001</v>
      </c>
    </row>
    <row r="42" spans="1:7" s="12" customFormat="1" x14ac:dyDescent="0.3">
      <c r="A42" s="156">
        <v>1.8</v>
      </c>
      <c r="B42" s="156">
        <v>0</v>
      </c>
      <c r="C42" s="156">
        <v>1.8</v>
      </c>
      <c r="D42" s="156">
        <v>16.997</v>
      </c>
      <c r="E42" s="156">
        <v>0</v>
      </c>
      <c r="F42" s="156">
        <v>11.98</v>
      </c>
      <c r="G42" s="156">
        <v>2.1469999999999998</v>
      </c>
    </row>
    <row r="43" spans="1:7" s="12" customFormat="1" x14ac:dyDescent="0.3">
      <c r="A43" s="156">
        <v>1.85</v>
      </c>
      <c r="B43" s="156">
        <v>0</v>
      </c>
      <c r="C43" s="156">
        <v>1.85</v>
      </c>
      <c r="D43" s="156">
        <v>16.997</v>
      </c>
      <c r="E43" s="156">
        <v>0</v>
      </c>
      <c r="F43" s="156">
        <v>11.98</v>
      </c>
      <c r="G43" s="156">
        <v>2.1779999999999999</v>
      </c>
    </row>
    <row r="44" spans="1:7" s="12" customFormat="1" x14ac:dyDescent="0.3">
      <c r="A44" s="156">
        <v>1.9</v>
      </c>
      <c r="B44" s="156">
        <v>0</v>
      </c>
      <c r="C44" s="156">
        <v>1.9</v>
      </c>
      <c r="D44" s="156">
        <v>16.997</v>
      </c>
      <c r="E44" s="156">
        <v>0</v>
      </c>
      <c r="F44" s="156">
        <v>11.98</v>
      </c>
      <c r="G44" s="156">
        <v>2.2090000000000001</v>
      </c>
    </row>
    <row r="45" spans="1:7" s="12" customFormat="1" x14ac:dyDescent="0.3">
      <c r="A45" s="156">
        <v>1.95</v>
      </c>
      <c r="B45" s="156">
        <v>0</v>
      </c>
      <c r="C45" s="156">
        <v>1.95</v>
      </c>
      <c r="D45" s="156">
        <v>16.997</v>
      </c>
      <c r="E45" s="156">
        <v>0</v>
      </c>
      <c r="F45" s="156">
        <v>11.98</v>
      </c>
      <c r="G45" s="156">
        <v>2.2400000000000002</v>
      </c>
    </row>
    <row r="46" spans="1:7" s="12" customFormat="1" x14ac:dyDescent="0.3">
      <c r="A46" s="156">
        <v>2</v>
      </c>
      <c r="B46" s="156">
        <v>0</v>
      </c>
      <c r="C46" s="156">
        <v>2</v>
      </c>
      <c r="D46" s="156">
        <v>16.997</v>
      </c>
      <c r="E46" s="156">
        <v>0</v>
      </c>
      <c r="F46" s="156">
        <v>11.98</v>
      </c>
      <c r="G46" s="156">
        <v>2.2709999999999999</v>
      </c>
    </row>
    <row r="47" spans="1:7" s="12" customFormat="1" x14ac:dyDescent="0.3">
      <c r="A47" s="156">
        <v>2.0499999999999998</v>
      </c>
      <c r="B47" s="156">
        <v>0</v>
      </c>
      <c r="C47" s="156">
        <v>2.0499999999999998</v>
      </c>
      <c r="D47" s="156">
        <v>16.997</v>
      </c>
      <c r="E47" s="156">
        <v>0</v>
      </c>
      <c r="F47" s="156">
        <v>11.98</v>
      </c>
      <c r="G47" s="156">
        <v>2.302</v>
      </c>
    </row>
    <row r="48" spans="1:7" s="12" customFormat="1" x14ac:dyDescent="0.3">
      <c r="A48" s="156">
        <v>2.1</v>
      </c>
      <c r="B48" s="156">
        <v>0</v>
      </c>
      <c r="C48" s="156">
        <v>2.1</v>
      </c>
      <c r="D48" s="156">
        <v>16.997</v>
      </c>
      <c r="E48" s="156">
        <v>0</v>
      </c>
      <c r="F48" s="156">
        <v>11.98</v>
      </c>
      <c r="G48" s="156">
        <v>2.3330000000000002</v>
      </c>
    </row>
    <row r="49" spans="1:7" s="12" customFormat="1" x14ac:dyDescent="0.3">
      <c r="A49" s="156">
        <v>2.15</v>
      </c>
      <c r="B49" s="156">
        <v>0</v>
      </c>
      <c r="C49" s="156">
        <v>2.15</v>
      </c>
      <c r="D49" s="156">
        <v>16.997</v>
      </c>
      <c r="E49" s="156">
        <v>0</v>
      </c>
      <c r="F49" s="156">
        <v>11.98</v>
      </c>
      <c r="G49" s="156">
        <v>2.3639999999999999</v>
      </c>
    </row>
    <row r="50" spans="1:7" s="12" customFormat="1" x14ac:dyDescent="0.3">
      <c r="A50" s="156">
        <v>2.2000000000000002</v>
      </c>
      <c r="B50" s="156">
        <v>0</v>
      </c>
      <c r="C50" s="156">
        <v>2.2000000000000002</v>
      </c>
      <c r="D50" s="156">
        <v>16.997</v>
      </c>
      <c r="E50" s="156">
        <v>0</v>
      </c>
      <c r="F50" s="156">
        <v>11.98</v>
      </c>
      <c r="G50" s="156">
        <v>2.395</v>
      </c>
    </row>
    <row r="51" spans="1:7" s="12" customFormat="1" x14ac:dyDescent="0.3">
      <c r="A51" s="156">
        <v>2.25</v>
      </c>
      <c r="B51" s="156">
        <v>0</v>
      </c>
      <c r="C51" s="156">
        <v>2.25</v>
      </c>
      <c r="D51" s="156">
        <v>16.997</v>
      </c>
      <c r="E51" s="156">
        <v>0</v>
      </c>
      <c r="F51" s="156">
        <v>11.98</v>
      </c>
      <c r="G51" s="156">
        <v>2.4260000000000002</v>
      </c>
    </row>
    <row r="52" spans="1:7" s="12" customFormat="1" x14ac:dyDescent="0.3">
      <c r="A52" s="156">
        <v>2.2999999999999998</v>
      </c>
      <c r="B52" s="156">
        <v>29.29</v>
      </c>
      <c r="C52" s="156">
        <v>1.1839999999999999</v>
      </c>
      <c r="D52" s="156">
        <v>16.997</v>
      </c>
      <c r="E52" s="156">
        <v>0</v>
      </c>
      <c r="F52" s="156">
        <v>11.98</v>
      </c>
      <c r="G52" s="156">
        <v>1.593</v>
      </c>
    </row>
    <row r="53" spans="1:7" s="12" customFormat="1" x14ac:dyDescent="0.3">
      <c r="A53" s="156">
        <v>2.35</v>
      </c>
      <c r="B53" s="156">
        <v>29.95</v>
      </c>
      <c r="C53" s="156">
        <v>1.2090000000000001</v>
      </c>
      <c r="D53" s="156">
        <v>16.997</v>
      </c>
      <c r="E53" s="156">
        <v>0</v>
      </c>
      <c r="F53" s="156">
        <v>10.98</v>
      </c>
      <c r="G53" s="156">
        <v>1.609</v>
      </c>
    </row>
    <row r="54" spans="1:7" s="12" customFormat="1" x14ac:dyDescent="0.3">
      <c r="A54" s="156">
        <v>2.4</v>
      </c>
      <c r="B54" s="156">
        <v>30.6</v>
      </c>
      <c r="C54" s="156">
        <v>1.234</v>
      </c>
      <c r="D54" s="156">
        <v>16.997</v>
      </c>
      <c r="E54" s="156">
        <v>0</v>
      </c>
      <c r="F54" s="156">
        <v>11.98</v>
      </c>
      <c r="G54" s="156">
        <v>1.625</v>
      </c>
    </row>
    <row r="55" spans="1:7" s="12" customFormat="1" x14ac:dyDescent="0.3">
      <c r="A55" s="156">
        <v>2.4500000000000002</v>
      </c>
      <c r="B55" s="156">
        <v>31.26</v>
      </c>
      <c r="C55" s="156">
        <v>1.2589999999999999</v>
      </c>
      <c r="D55" s="156">
        <v>16.997</v>
      </c>
      <c r="E55" s="156">
        <v>0</v>
      </c>
      <c r="F55" s="156">
        <v>11.98</v>
      </c>
      <c r="G55" s="156">
        <v>1.6419999999999999</v>
      </c>
    </row>
    <row r="56" spans="1:7" s="12" customFormat="1" x14ac:dyDescent="0.3">
      <c r="A56" s="156">
        <v>2.5</v>
      </c>
      <c r="B56" s="156">
        <v>31.92</v>
      </c>
      <c r="C56" s="156">
        <v>1.204</v>
      </c>
      <c r="D56" s="156">
        <v>16.997</v>
      </c>
      <c r="E56" s="156">
        <v>0</v>
      </c>
      <c r="F56" s="156">
        <v>11.98</v>
      </c>
      <c r="G56" s="156">
        <v>1.659</v>
      </c>
    </row>
    <row r="57" spans="1:7" s="12" customFormat="1" x14ac:dyDescent="0.3">
      <c r="A57" s="156">
        <v>2.5499999999999998</v>
      </c>
      <c r="B57" s="156">
        <v>32.57</v>
      </c>
      <c r="C57" s="156">
        <v>1.204</v>
      </c>
      <c r="D57" s="156">
        <v>16.997</v>
      </c>
      <c r="E57" s="156">
        <v>0</v>
      </c>
      <c r="F57" s="156">
        <v>11.98</v>
      </c>
      <c r="G57" s="156">
        <v>1.655</v>
      </c>
    </row>
    <row r="58" spans="1:7" s="12" customFormat="1" x14ac:dyDescent="0.3">
      <c r="A58" s="156">
        <v>2.6</v>
      </c>
      <c r="B58" s="156">
        <v>33.22</v>
      </c>
      <c r="C58" s="156">
        <v>1.204</v>
      </c>
      <c r="D58" s="156">
        <v>16.997</v>
      </c>
      <c r="E58" s="156">
        <v>0</v>
      </c>
      <c r="F58" s="156">
        <v>11.98</v>
      </c>
      <c r="G58" s="156">
        <v>1.671</v>
      </c>
    </row>
    <row r="59" spans="1:7" s="12" customFormat="1" x14ac:dyDescent="0.3">
      <c r="A59" s="156">
        <v>2.65</v>
      </c>
      <c r="B59" s="156">
        <v>33.85</v>
      </c>
      <c r="C59" s="156">
        <v>1.204</v>
      </c>
      <c r="D59" s="156">
        <v>16.997</v>
      </c>
      <c r="E59" s="156">
        <v>0</v>
      </c>
      <c r="F59" s="156">
        <v>11.98</v>
      </c>
      <c r="G59" s="156">
        <v>1.7130000000000001</v>
      </c>
    </row>
    <row r="60" spans="1:7" s="12" customFormat="1" x14ac:dyDescent="0.3">
      <c r="A60" s="156">
        <v>2.7</v>
      </c>
      <c r="B60" s="156">
        <v>34.47</v>
      </c>
      <c r="C60" s="156">
        <v>1.204</v>
      </c>
      <c r="D60" s="156">
        <v>16.997</v>
      </c>
      <c r="E60" s="156">
        <v>0</v>
      </c>
      <c r="F60" s="156">
        <v>11.98</v>
      </c>
      <c r="G60" s="156">
        <v>1.7310000000000001</v>
      </c>
    </row>
    <row r="61" spans="1:7" s="12" customFormat="1" x14ac:dyDescent="0.3">
      <c r="A61" s="156">
        <v>2.75</v>
      </c>
      <c r="B61" s="156">
        <v>35.08</v>
      </c>
      <c r="C61" s="156">
        <v>1.204</v>
      </c>
      <c r="D61" s="156">
        <v>16.997</v>
      </c>
      <c r="E61" s="156">
        <v>0</v>
      </c>
      <c r="F61" s="156">
        <v>11.98</v>
      </c>
      <c r="G61" s="156">
        <v>1.748</v>
      </c>
    </row>
    <row r="62" spans="1:7" s="12" customFormat="1" x14ac:dyDescent="0.3">
      <c r="A62" s="156">
        <v>2.8</v>
      </c>
      <c r="B62" s="156">
        <v>35.67</v>
      </c>
      <c r="C62" s="156">
        <v>1.2589999999999999</v>
      </c>
      <c r="D62" s="156">
        <v>16.997</v>
      </c>
      <c r="E62" s="156">
        <v>0</v>
      </c>
      <c r="F62" s="156">
        <v>11.98</v>
      </c>
      <c r="G62" s="156">
        <v>1.764</v>
      </c>
    </row>
    <row r="63" spans="1:7" s="12" customFormat="1" x14ac:dyDescent="0.3">
      <c r="A63" s="156">
        <v>2.85</v>
      </c>
      <c r="B63" s="156">
        <v>36.26</v>
      </c>
      <c r="C63" s="156">
        <v>1.4490000000000001</v>
      </c>
      <c r="D63" s="156">
        <v>16.997</v>
      </c>
      <c r="E63" s="156">
        <v>0</v>
      </c>
      <c r="F63" s="156">
        <v>11.98</v>
      </c>
      <c r="G63" s="156">
        <v>1.78</v>
      </c>
    </row>
    <row r="64" spans="1:7" s="12" customFormat="1" x14ac:dyDescent="0.3">
      <c r="A64" s="156">
        <v>2.9</v>
      </c>
      <c r="B64" s="156">
        <v>36.840000000000003</v>
      </c>
      <c r="C64" s="156">
        <v>1.504</v>
      </c>
      <c r="D64" s="156">
        <v>16.997</v>
      </c>
      <c r="E64" s="156">
        <v>0</v>
      </c>
      <c r="F64" s="156">
        <v>11.98</v>
      </c>
      <c r="G64" s="156">
        <v>1.796</v>
      </c>
    </row>
    <row r="65" spans="1:7" s="12" customFormat="1" x14ac:dyDescent="0.3">
      <c r="A65" s="156">
        <v>2.95</v>
      </c>
      <c r="B65" s="156">
        <v>37.83</v>
      </c>
      <c r="C65" s="156">
        <v>1.5089999999999999</v>
      </c>
      <c r="D65" s="156">
        <v>16.997</v>
      </c>
      <c r="E65" s="156">
        <v>0</v>
      </c>
      <c r="F65" s="156">
        <v>11.98</v>
      </c>
      <c r="G65" s="156">
        <v>1.8120000000000001</v>
      </c>
    </row>
    <row r="66" spans="1:7" s="12" customFormat="1" x14ac:dyDescent="0.3">
      <c r="A66" s="156">
        <v>3</v>
      </c>
      <c r="B66" s="156">
        <v>38.49</v>
      </c>
      <c r="C66" s="156">
        <v>1.554</v>
      </c>
      <c r="D66" s="156">
        <v>16.997</v>
      </c>
      <c r="E66" s="156">
        <v>0</v>
      </c>
      <c r="F66" s="156">
        <v>11.98</v>
      </c>
      <c r="G66" s="156">
        <v>1.8280000000000001</v>
      </c>
    </row>
    <row r="67" spans="1:7" s="12" customFormat="1" x14ac:dyDescent="0.3">
      <c r="A67" s="156">
        <v>3.05</v>
      </c>
      <c r="B67" s="156">
        <v>39.14</v>
      </c>
      <c r="C67" s="156">
        <v>1.5589999999999999</v>
      </c>
      <c r="D67" s="156">
        <v>16.997</v>
      </c>
      <c r="E67" s="156">
        <v>0</v>
      </c>
      <c r="F67" s="156">
        <v>11.98</v>
      </c>
      <c r="G67" s="156">
        <v>1.845</v>
      </c>
    </row>
    <row r="68" spans="1:7" s="12" customFormat="1" x14ac:dyDescent="0.3">
      <c r="A68" s="156">
        <v>3.1</v>
      </c>
      <c r="B68" s="156">
        <v>39.78</v>
      </c>
      <c r="C68" s="156">
        <v>1.6140000000000001</v>
      </c>
      <c r="D68" s="156">
        <v>16.997</v>
      </c>
      <c r="E68" s="156">
        <v>0</v>
      </c>
      <c r="F68" s="156">
        <v>11.98</v>
      </c>
      <c r="G68" s="156">
        <v>1.861</v>
      </c>
    </row>
    <row r="69" spans="1:7" s="12" customFormat="1" x14ac:dyDescent="0.3">
      <c r="A69" s="156">
        <v>3.15</v>
      </c>
      <c r="B69" s="156">
        <v>40.409999999999997</v>
      </c>
      <c r="C69" s="156">
        <v>1.6339999999999999</v>
      </c>
      <c r="D69" s="156">
        <v>16.997</v>
      </c>
      <c r="E69" s="156">
        <v>0</v>
      </c>
      <c r="F69" s="156">
        <v>11.98</v>
      </c>
      <c r="G69" s="156">
        <v>1.877</v>
      </c>
    </row>
    <row r="70" spans="1:7" s="12" customFormat="1" x14ac:dyDescent="0.3">
      <c r="A70" s="156">
        <v>3.2</v>
      </c>
      <c r="B70" s="156">
        <v>41.11</v>
      </c>
      <c r="C70" s="156">
        <v>1.639</v>
      </c>
      <c r="D70" s="156">
        <v>16.997</v>
      </c>
      <c r="E70" s="156">
        <v>0</v>
      </c>
      <c r="F70" s="156">
        <v>11.98</v>
      </c>
      <c r="G70" s="156">
        <v>1.893</v>
      </c>
    </row>
    <row r="71" spans="1:7" s="12" customFormat="1" x14ac:dyDescent="0.3">
      <c r="A71" s="156">
        <v>3.25</v>
      </c>
      <c r="B71" s="156">
        <v>41.71</v>
      </c>
      <c r="C71" s="156">
        <v>1.694</v>
      </c>
      <c r="D71" s="156">
        <v>16.997</v>
      </c>
      <c r="E71" s="156">
        <v>0</v>
      </c>
      <c r="F71" s="156">
        <v>11.98</v>
      </c>
      <c r="G71" s="156">
        <v>1.909</v>
      </c>
    </row>
    <row r="72" spans="1:7" x14ac:dyDescent="0.3">
      <c r="A72" s="156">
        <v>3.3</v>
      </c>
      <c r="B72" s="156">
        <v>42.3</v>
      </c>
      <c r="C72" s="156">
        <v>1.6990000000000001</v>
      </c>
      <c r="D72" s="156">
        <v>16.997</v>
      </c>
      <c r="E72" s="156">
        <v>0</v>
      </c>
      <c r="F72" s="156">
        <v>11.98</v>
      </c>
      <c r="G72" s="156">
        <v>1.925</v>
      </c>
    </row>
    <row r="73" spans="1:7" x14ac:dyDescent="0.3">
      <c r="A73" s="156">
        <v>3.35</v>
      </c>
      <c r="B73" s="156">
        <v>42.88</v>
      </c>
      <c r="C73" s="156">
        <v>1.754</v>
      </c>
      <c r="D73" s="156">
        <v>16.997</v>
      </c>
      <c r="E73" s="156">
        <v>0</v>
      </c>
      <c r="F73" s="156">
        <v>11.98</v>
      </c>
      <c r="G73" s="156">
        <v>1.9410000000000001</v>
      </c>
    </row>
    <row r="74" spans="1:7" x14ac:dyDescent="0.3">
      <c r="A74" s="156">
        <v>3.4</v>
      </c>
      <c r="B74" s="156">
        <v>43.45</v>
      </c>
      <c r="C74" s="156">
        <v>1.7589999999999999</v>
      </c>
      <c r="D74" s="156">
        <v>16.997</v>
      </c>
      <c r="E74" s="156">
        <v>0</v>
      </c>
      <c r="F74" s="156">
        <v>11.98</v>
      </c>
      <c r="G74" s="156">
        <v>1.9570000000000001</v>
      </c>
    </row>
    <row r="75" spans="1:7" x14ac:dyDescent="0.3">
      <c r="A75" s="156">
        <v>3.45</v>
      </c>
      <c r="B75" s="156">
        <v>44</v>
      </c>
      <c r="C75" s="156">
        <v>1.7589999999999999</v>
      </c>
      <c r="D75" s="156">
        <v>16.997</v>
      </c>
      <c r="E75" s="156">
        <v>0</v>
      </c>
      <c r="F75" s="156">
        <v>11.98</v>
      </c>
      <c r="G75" s="156">
        <v>2.028</v>
      </c>
    </row>
    <row r="76" spans="1:7" x14ac:dyDescent="0.3">
      <c r="A76" s="156">
        <v>3.5</v>
      </c>
      <c r="B76" s="156">
        <v>45.05</v>
      </c>
      <c r="C76" s="156">
        <v>1.804</v>
      </c>
      <c r="D76" s="156">
        <v>16.998000000000001</v>
      </c>
      <c r="E76" s="156">
        <v>0</v>
      </c>
      <c r="F76" s="156">
        <v>11.98</v>
      </c>
      <c r="G76" s="156">
        <v>2.0750000000000002</v>
      </c>
    </row>
    <row r="77" spans="1:7" x14ac:dyDescent="0.3">
      <c r="A77" s="156">
        <v>3.55</v>
      </c>
      <c r="B77" s="156">
        <v>45.57</v>
      </c>
      <c r="C77" s="156">
        <v>1.804</v>
      </c>
      <c r="D77" s="156">
        <v>16.998000000000001</v>
      </c>
      <c r="E77" s="156">
        <v>0</v>
      </c>
      <c r="F77" s="156">
        <v>11.98</v>
      </c>
      <c r="G77" s="156">
        <v>2.0910000000000002</v>
      </c>
    </row>
    <row r="78" spans="1:7" x14ac:dyDescent="0.3">
      <c r="A78" s="156">
        <v>3.6</v>
      </c>
      <c r="B78" s="156">
        <v>46.09</v>
      </c>
      <c r="C78" s="156">
        <v>1.804</v>
      </c>
      <c r="D78" s="156">
        <v>16.998000000000001</v>
      </c>
      <c r="E78" s="156">
        <v>0</v>
      </c>
      <c r="F78" s="156">
        <v>11.98</v>
      </c>
      <c r="G78" s="156">
        <v>2.1070000000000002</v>
      </c>
    </row>
    <row r="79" spans="1:7" x14ac:dyDescent="0.3">
      <c r="A79" s="156">
        <v>3.65</v>
      </c>
      <c r="B79" s="156">
        <v>46.6</v>
      </c>
      <c r="C79" s="156">
        <v>1.804</v>
      </c>
      <c r="D79" s="156">
        <v>16.998000000000001</v>
      </c>
      <c r="E79" s="156">
        <v>0</v>
      </c>
      <c r="F79" s="156">
        <v>11.98</v>
      </c>
      <c r="G79" s="156">
        <v>2.1230000000000002</v>
      </c>
    </row>
    <row r="80" spans="1:7" x14ac:dyDescent="0.3">
      <c r="A80" s="156">
        <v>3.7</v>
      </c>
      <c r="B80" s="156">
        <v>47.12</v>
      </c>
      <c r="C80" s="156">
        <v>1.804</v>
      </c>
      <c r="D80" s="156">
        <v>16.998000000000001</v>
      </c>
      <c r="E80" s="156">
        <v>0</v>
      </c>
      <c r="F80" s="156">
        <v>11.98</v>
      </c>
      <c r="G80" s="156">
        <v>2.1389999999999998</v>
      </c>
    </row>
    <row r="81" spans="1:7" x14ac:dyDescent="0.3">
      <c r="A81" s="156">
        <v>3.75</v>
      </c>
      <c r="B81" s="156">
        <v>47.63</v>
      </c>
      <c r="C81" s="156">
        <v>1.804</v>
      </c>
      <c r="D81" s="156">
        <v>16.998000000000001</v>
      </c>
      <c r="E81" s="156">
        <v>0</v>
      </c>
      <c r="F81" s="156">
        <v>11.98</v>
      </c>
      <c r="G81" s="156">
        <v>2.1549999999999998</v>
      </c>
    </row>
    <row r="82" spans="1:7" x14ac:dyDescent="0.3">
      <c r="A82" s="156">
        <v>3.8</v>
      </c>
      <c r="B82" s="156">
        <v>48.14</v>
      </c>
      <c r="C82" s="156">
        <v>1.804</v>
      </c>
      <c r="D82" s="156">
        <v>16.998000000000001</v>
      </c>
      <c r="E82" s="156">
        <v>0</v>
      </c>
      <c r="F82" s="156">
        <v>11.98</v>
      </c>
      <c r="G82" s="156">
        <v>2.1709999999999998</v>
      </c>
    </row>
    <row r="83" spans="1:7" x14ac:dyDescent="0.3">
      <c r="A83" s="156">
        <v>3.85</v>
      </c>
      <c r="B83" s="156">
        <v>48.65</v>
      </c>
      <c r="C83" s="156">
        <v>1.804</v>
      </c>
      <c r="D83" s="156">
        <v>16.998000000000001</v>
      </c>
      <c r="E83" s="156">
        <v>0</v>
      </c>
      <c r="F83" s="156">
        <v>11.98</v>
      </c>
      <c r="G83" s="156">
        <v>2.1869999999999998</v>
      </c>
    </row>
    <row r="84" spans="1:7" x14ac:dyDescent="0.3">
      <c r="A84" s="156">
        <v>3.9</v>
      </c>
      <c r="B84" s="156">
        <v>49.15</v>
      </c>
      <c r="C84" s="156">
        <v>1.804</v>
      </c>
      <c r="D84" s="156">
        <v>16.998000000000001</v>
      </c>
      <c r="E84" s="156">
        <v>0</v>
      </c>
      <c r="F84" s="156">
        <v>11.98</v>
      </c>
      <c r="G84" s="156">
        <v>2.2029999999999998</v>
      </c>
    </row>
    <row r="85" spans="1:7" x14ac:dyDescent="0.3">
      <c r="A85" s="156">
        <v>4</v>
      </c>
      <c r="B85" s="156">
        <v>51.62</v>
      </c>
      <c r="C85" s="156">
        <v>2.0339999999999998</v>
      </c>
      <c r="D85" s="156">
        <v>16.998000000000001</v>
      </c>
      <c r="E85" s="156">
        <v>0</v>
      </c>
      <c r="F85" s="156">
        <v>11.98</v>
      </c>
      <c r="G85" s="156">
        <v>2.266</v>
      </c>
    </row>
    <row r="86" spans="1:7" x14ac:dyDescent="0.3">
      <c r="A86" s="156">
        <v>4.05</v>
      </c>
      <c r="B86" s="156">
        <v>52.28</v>
      </c>
      <c r="C86" s="156">
        <v>2.0590000000000002</v>
      </c>
      <c r="D86" s="156">
        <v>16.998000000000001</v>
      </c>
      <c r="E86" s="156">
        <v>0</v>
      </c>
      <c r="F86" s="156">
        <v>11.98</v>
      </c>
      <c r="G86" s="156">
        <v>2.2879999999999998</v>
      </c>
    </row>
    <row r="87" spans="1:7" x14ac:dyDescent="0.3">
      <c r="A87" s="156">
        <v>4.0999999999999996</v>
      </c>
      <c r="B87" s="156">
        <v>52.93</v>
      </c>
      <c r="C87" s="156">
        <v>2.0840000000000001</v>
      </c>
      <c r="D87" s="156">
        <v>16.998000000000001</v>
      </c>
      <c r="E87" s="156">
        <v>0</v>
      </c>
      <c r="F87" s="156">
        <v>11.98</v>
      </c>
      <c r="G87" s="156">
        <v>2.3109999999999999</v>
      </c>
    </row>
    <row r="88" spans="1:7" x14ac:dyDescent="0.3">
      <c r="A88" s="156">
        <v>4.1500000000000004</v>
      </c>
      <c r="B88" s="156">
        <v>53.59</v>
      </c>
      <c r="C88" s="156">
        <v>2.109</v>
      </c>
      <c r="D88" s="156">
        <v>16.998000000000001</v>
      </c>
      <c r="E88" s="156">
        <v>0</v>
      </c>
      <c r="F88" s="156">
        <v>11.98</v>
      </c>
      <c r="G88" s="156">
        <v>2.3330000000000002</v>
      </c>
    </row>
    <row r="89" spans="1:7" x14ac:dyDescent="0.3">
      <c r="A89" s="156">
        <v>4.2</v>
      </c>
      <c r="B89" s="156">
        <v>54.25</v>
      </c>
      <c r="C89" s="156">
        <v>2.1339999999999999</v>
      </c>
      <c r="D89" s="156">
        <v>16.998000000000001</v>
      </c>
      <c r="E89" s="156">
        <v>0</v>
      </c>
      <c r="F89" s="156">
        <v>11.98</v>
      </c>
      <c r="G89" s="156">
        <v>2.355</v>
      </c>
    </row>
    <row r="90" spans="1:7" x14ac:dyDescent="0.3">
      <c r="A90" s="156">
        <v>4.2140000000000004</v>
      </c>
      <c r="B90" s="156">
        <v>54.3</v>
      </c>
      <c r="C90" s="156">
        <v>2.1360000000000001</v>
      </c>
      <c r="D90" s="156">
        <v>16.998000000000001</v>
      </c>
      <c r="E90" s="156">
        <v>0</v>
      </c>
      <c r="F90" s="156">
        <v>1.96</v>
      </c>
      <c r="G90" s="156">
        <v>2.1720000000000002</v>
      </c>
    </row>
    <row r="91" spans="1:7" x14ac:dyDescent="0.3">
      <c r="A91" s="156">
        <v>4.2240000000000002</v>
      </c>
      <c r="B91" s="156">
        <v>54.31</v>
      </c>
      <c r="C91" s="156">
        <v>2.137</v>
      </c>
      <c r="D91" s="156">
        <v>16.997</v>
      </c>
      <c r="E91" s="156">
        <v>0</v>
      </c>
      <c r="F91" s="156">
        <v>0</v>
      </c>
      <c r="G91" s="156">
        <v>2.137</v>
      </c>
    </row>
  </sheetData>
  <mergeCells count="3">
    <mergeCell ref="A1:F1"/>
    <mergeCell ref="C2:E2"/>
    <mergeCell ref="A5:F5"/>
  </mergeCells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E26243-6253-40B3-B2BE-57A1D6DE9C96}">
  <sheetPr codeName="Sheet16"/>
  <dimension ref="A1:N87"/>
  <sheetViews>
    <sheetView topLeftCell="A67" zoomScale="80" zoomScaleNormal="80" workbookViewId="0">
      <selection activeCell="H22" sqref="H21:I22"/>
    </sheetView>
  </sheetViews>
  <sheetFormatPr defaultRowHeight="14.4" x14ac:dyDescent="0.3"/>
  <cols>
    <col min="1" max="1" width="7.44140625" style="4" customWidth="1"/>
    <col min="2" max="2" width="9.33203125" customWidth="1"/>
    <col min="3" max="4" width="7.44140625" customWidth="1"/>
    <col min="5" max="5" width="9.5546875" customWidth="1"/>
    <col min="6" max="6" width="7.44140625" customWidth="1"/>
    <col min="10" max="10" width="15.6640625" bestFit="1" customWidth="1"/>
    <col min="12" max="12" width="19.77734375" style="103" bestFit="1" customWidth="1"/>
  </cols>
  <sheetData>
    <row r="1" spans="1:14" ht="12" customHeight="1" x14ac:dyDescent="0.3">
      <c r="A1" s="305" t="s">
        <v>1</v>
      </c>
      <c r="B1" s="305"/>
      <c r="C1" s="305"/>
      <c r="D1" s="305"/>
      <c r="E1" s="305"/>
      <c r="F1" s="305"/>
    </row>
    <row r="2" spans="1:14" ht="18" customHeight="1" x14ac:dyDescent="0.3">
      <c r="A2" s="100" t="s">
        <v>132</v>
      </c>
      <c r="B2" s="100" t="s">
        <v>133</v>
      </c>
      <c r="C2" s="306" t="s">
        <v>131</v>
      </c>
      <c r="D2" s="307"/>
      <c r="E2" s="307"/>
      <c r="F2" s="1"/>
    </row>
    <row r="3" spans="1:14" ht="14.85" customHeight="1" x14ac:dyDescent="0.3">
      <c r="A3" s="100"/>
      <c r="B3" s="3"/>
      <c r="C3" s="3" t="s">
        <v>25</v>
      </c>
      <c r="D3" s="3" t="s">
        <v>130</v>
      </c>
      <c r="E3" s="3" t="s">
        <v>39</v>
      </c>
      <c r="F3" s="3" t="s">
        <v>134</v>
      </c>
      <c r="G3" t="s">
        <v>155</v>
      </c>
      <c r="H3" s="6"/>
      <c r="I3" s="6"/>
      <c r="J3" s="6"/>
      <c r="K3" s="6"/>
      <c r="L3" s="115"/>
      <c r="M3" s="6"/>
      <c r="N3" s="6"/>
    </row>
    <row r="4" spans="1:14" ht="15.15" customHeight="1" x14ac:dyDescent="0.3">
      <c r="A4" s="1" t="s">
        <v>2</v>
      </c>
      <c r="B4" s="3" t="s">
        <v>3</v>
      </c>
      <c r="C4" s="3" t="s">
        <v>0</v>
      </c>
      <c r="D4" s="3" t="s">
        <v>0</v>
      </c>
      <c r="E4" s="3" t="s">
        <v>0</v>
      </c>
      <c r="F4" s="3" t="s">
        <v>4</v>
      </c>
      <c r="G4" s="6" t="s">
        <v>156</v>
      </c>
      <c r="H4" s="6"/>
      <c r="I4" s="6"/>
      <c r="J4" s="6"/>
      <c r="K4" s="6"/>
      <c r="L4" s="115"/>
      <c r="M4" s="6"/>
      <c r="N4" s="6"/>
    </row>
    <row r="5" spans="1:14" ht="12" customHeight="1" x14ac:dyDescent="0.3">
      <c r="A5" s="305"/>
      <c r="B5" s="305"/>
      <c r="C5" s="305"/>
      <c r="D5" s="305"/>
      <c r="E5" s="305"/>
      <c r="F5" s="305"/>
      <c r="G5" s="6"/>
      <c r="H5" s="6"/>
      <c r="I5" s="6"/>
      <c r="J5" s="116"/>
      <c r="K5" s="6"/>
      <c r="L5" s="115"/>
      <c r="M5" s="6"/>
      <c r="N5" s="6"/>
    </row>
    <row r="6" spans="1:14" s="12" customFormat="1" ht="15" customHeight="1" x14ac:dyDescent="0.3">
      <c r="A6"/>
      <c r="B6"/>
      <c r="C6"/>
      <c r="D6"/>
      <c r="E6"/>
      <c r="F6"/>
      <c r="G6"/>
      <c r="H6" s="107"/>
      <c r="I6" s="107"/>
      <c r="J6" s="107"/>
      <c r="K6" s="107"/>
      <c r="L6" s="107"/>
      <c r="M6" s="107"/>
      <c r="N6" s="114"/>
    </row>
    <row r="7" spans="1:14" s="12" customFormat="1" ht="13.95" customHeight="1" x14ac:dyDescent="0.3">
      <c r="A7" s="158">
        <v>0.17499999999999999</v>
      </c>
      <c r="B7" s="158">
        <v>0</v>
      </c>
      <c r="C7" s="158">
        <v>0.17499999999999999</v>
      </c>
      <c r="D7" s="158">
        <v>15.013</v>
      </c>
      <c r="E7" s="158">
        <v>-0.433</v>
      </c>
      <c r="F7" s="158">
        <v>0</v>
      </c>
      <c r="G7" s="158">
        <v>0.35799999999999998</v>
      </c>
      <c r="H7" s="107"/>
      <c r="I7" s="107"/>
      <c r="J7" s="107"/>
      <c r="K7" s="107"/>
      <c r="L7" s="107"/>
      <c r="M7" s="107"/>
      <c r="N7" s="114"/>
    </row>
    <row r="8" spans="1:14" s="12" customFormat="1" ht="14.1" customHeight="1" x14ac:dyDescent="0.3">
      <c r="A8" s="156">
        <v>0.2</v>
      </c>
      <c r="B8" s="156">
        <v>7.0000000000000007E-2</v>
      </c>
      <c r="C8" s="156">
        <v>0.29399999999999998</v>
      </c>
      <c r="D8" s="156">
        <v>15.294</v>
      </c>
      <c r="E8" s="156">
        <v>-1.6910000000000001</v>
      </c>
      <c r="F8" s="156">
        <v>0.18</v>
      </c>
      <c r="G8" s="156">
        <v>0.35799999999999998</v>
      </c>
      <c r="H8" s="106"/>
      <c r="I8" s="106"/>
      <c r="J8" s="107"/>
      <c r="K8" s="107"/>
      <c r="L8" s="107"/>
      <c r="M8" s="107"/>
      <c r="N8" s="114"/>
    </row>
    <row r="9" spans="1:14" s="12" customFormat="1" ht="13.95" customHeight="1" x14ac:dyDescent="0.3">
      <c r="A9" s="156">
        <v>0.25</v>
      </c>
      <c r="B9" s="156">
        <v>0.27</v>
      </c>
      <c r="C9" s="156">
        <v>0.439</v>
      </c>
      <c r="D9" s="156">
        <v>15.612</v>
      </c>
      <c r="E9" s="156">
        <v>-1.6779999999999999</v>
      </c>
      <c r="F9" s="156">
        <v>0.7</v>
      </c>
      <c r="G9" s="156">
        <v>0.35799999999999998</v>
      </c>
      <c r="H9" s="106"/>
      <c r="I9" s="106"/>
      <c r="J9" s="107"/>
      <c r="K9" s="107"/>
      <c r="L9" s="107"/>
      <c r="M9" s="107"/>
      <c r="N9" s="114"/>
    </row>
    <row r="10" spans="1:14" s="12" customFormat="1" ht="13.95" customHeight="1" x14ac:dyDescent="0.3">
      <c r="A10" s="156">
        <v>0.3</v>
      </c>
      <c r="B10" s="156">
        <v>0.42</v>
      </c>
      <c r="C10" s="156">
        <v>0.58399999999999996</v>
      </c>
      <c r="D10" s="156">
        <v>15.912000000000001</v>
      </c>
      <c r="E10" s="156">
        <v>-1.621</v>
      </c>
      <c r="F10" s="156">
        <v>1.23</v>
      </c>
      <c r="G10" s="156">
        <v>0.35799999999999998</v>
      </c>
      <c r="H10" s="106"/>
      <c r="I10" s="106"/>
      <c r="J10" s="107"/>
      <c r="K10" s="107"/>
      <c r="L10" s="107"/>
      <c r="M10" s="107"/>
      <c r="N10" s="114"/>
    </row>
    <row r="11" spans="1:14" s="12" customFormat="1" ht="14.1" customHeight="1" x14ac:dyDescent="0.3">
      <c r="A11" s="156">
        <v>0.35</v>
      </c>
      <c r="B11" s="156">
        <v>0.56999999999999995</v>
      </c>
      <c r="C11" s="156">
        <v>0.72899999999999998</v>
      </c>
      <c r="D11" s="156">
        <v>16.209</v>
      </c>
      <c r="E11" s="156">
        <v>-1.5640000000000001</v>
      </c>
      <c r="F11" s="156">
        <v>1.75</v>
      </c>
      <c r="G11" s="156">
        <v>0.35799999999999998</v>
      </c>
      <c r="H11" s="107"/>
      <c r="I11" s="107"/>
      <c r="J11" s="107"/>
      <c r="K11" s="107"/>
      <c r="L11" s="107"/>
      <c r="M11" s="107"/>
      <c r="N11" s="114"/>
    </row>
    <row r="12" spans="1:14" s="12" customFormat="1" ht="13.95" customHeight="1" x14ac:dyDescent="0.3">
      <c r="A12" s="156">
        <v>0.4</v>
      </c>
      <c r="B12" s="156">
        <v>0.71</v>
      </c>
      <c r="C12" s="156">
        <v>0.875</v>
      </c>
      <c r="D12" s="156">
        <v>16.509</v>
      </c>
      <c r="E12" s="156">
        <v>-2.2309999999999999</v>
      </c>
      <c r="F12" s="156">
        <v>2.2799999999999998</v>
      </c>
      <c r="G12" s="156">
        <v>0.35799999999999998</v>
      </c>
      <c r="H12" s="107"/>
      <c r="I12" s="107"/>
      <c r="J12" s="107"/>
      <c r="K12" s="107"/>
      <c r="L12" s="107"/>
      <c r="M12" s="107"/>
      <c r="N12" s="114"/>
    </row>
    <row r="13" spans="1:14" s="12" customFormat="1" ht="13.95" customHeight="1" x14ac:dyDescent="0.3">
      <c r="A13" s="156">
        <v>0.45</v>
      </c>
      <c r="B13" s="156">
        <v>1.43</v>
      </c>
      <c r="C13" s="156">
        <v>0.432</v>
      </c>
      <c r="D13" s="156">
        <v>16.779</v>
      </c>
      <c r="E13" s="156">
        <v>-2.1539999999999999</v>
      </c>
      <c r="F13" s="156">
        <v>3.05</v>
      </c>
      <c r="G13" s="156">
        <v>2.5720000000000001</v>
      </c>
      <c r="H13" s="107"/>
      <c r="I13" s="107"/>
      <c r="J13" s="107"/>
      <c r="K13" s="107"/>
      <c r="L13" s="107"/>
      <c r="M13" s="107"/>
      <c r="N13" s="114"/>
    </row>
    <row r="14" spans="1:14" s="12" customFormat="1" ht="14.1" customHeight="1" x14ac:dyDescent="0.3">
      <c r="A14" s="156">
        <v>0.5</v>
      </c>
      <c r="B14" s="156">
        <v>1.73</v>
      </c>
      <c r="C14" s="156">
        <v>0.39500000000000002</v>
      </c>
      <c r="D14" s="156">
        <v>16.739000000000001</v>
      </c>
      <c r="E14" s="156">
        <v>-2.347</v>
      </c>
      <c r="F14" s="156">
        <v>3.66</v>
      </c>
      <c r="G14" s="156">
        <v>2.4470000000000001</v>
      </c>
      <c r="H14" s="106"/>
      <c r="I14" s="107"/>
      <c r="J14" s="107"/>
      <c r="K14" s="107"/>
      <c r="L14" s="107"/>
      <c r="M14" s="107"/>
      <c r="N14" s="114"/>
    </row>
    <row r="15" spans="1:14" s="12" customFormat="1" ht="13.95" customHeight="1" x14ac:dyDescent="0.3">
      <c r="A15" s="156">
        <v>0.55000000000000004</v>
      </c>
      <c r="B15" s="156">
        <v>1.85</v>
      </c>
      <c r="C15" s="156">
        <v>0.44500000000000001</v>
      </c>
      <c r="D15" s="156">
        <v>16.800999999999998</v>
      </c>
      <c r="E15" s="156">
        <v>-2.4319999999999999</v>
      </c>
      <c r="F15" s="156">
        <v>3.66</v>
      </c>
      <c r="G15" s="156">
        <v>2.4470000000000001</v>
      </c>
      <c r="H15" s="105"/>
      <c r="I15" s="105"/>
      <c r="J15" s="105"/>
      <c r="K15" s="105"/>
      <c r="L15" s="105"/>
      <c r="M15" s="105"/>
      <c r="N15" s="114"/>
    </row>
    <row r="16" spans="1:14" s="12" customFormat="1" ht="13.95" customHeight="1" x14ac:dyDescent="0.3">
      <c r="A16" s="156">
        <v>0.6</v>
      </c>
      <c r="B16" s="156">
        <v>2.29</v>
      </c>
      <c r="C16" s="156">
        <v>0.496</v>
      </c>
      <c r="D16" s="156">
        <v>16.824999999999999</v>
      </c>
      <c r="E16" s="156">
        <v>-2.5</v>
      </c>
      <c r="F16" s="156">
        <v>4.0599999999999996</v>
      </c>
      <c r="G16" s="156">
        <v>2.2639999999999998</v>
      </c>
      <c r="H16" s="107"/>
      <c r="I16" s="107"/>
      <c r="J16" s="107"/>
      <c r="K16" s="107"/>
      <c r="L16" s="107"/>
      <c r="M16" s="107"/>
      <c r="N16" s="114"/>
    </row>
    <row r="17" spans="1:14" s="12" customFormat="1" ht="14.1" customHeight="1" x14ac:dyDescent="0.3">
      <c r="A17" s="156">
        <v>0.65</v>
      </c>
      <c r="B17" s="156">
        <v>3.03</v>
      </c>
      <c r="C17" s="156">
        <v>0.52600000000000002</v>
      </c>
      <c r="D17" s="156">
        <v>16.844000000000001</v>
      </c>
      <c r="E17" s="156">
        <v>-2.5510000000000002</v>
      </c>
      <c r="F17" s="156">
        <v>4.49</v>
      </c>
      <c r="G17" s="156">
        <v>2.2639999999999998</v>
      </c>
      <c r="H17" s="107"/>
      <c r="I17" s="107"/>
      <c r="J17" s="107"/>
      <c r="K17" s="107"/>
      <c r="L17" s="107"/>
      <c r="M17" s="107"/>
      <c r="N17" s="114"/>
    </row>
    <row r="18" spans="1:14" s="12" customFormat="1" ht="13.95" customHeight="1" x14ac:dyDescent="0.3">
      <c r="A18" s="156">
        <v>0.7</v>
      </c>
      <c r="B18" s="156">
        <v>3.71</v>
      </c>
      <c r="C18" s="156">
        <v>0.54100000000000004</v>
      </c>
      <c r="D18" s="156">
        <v>16.856999999999999</v>
      </c>
      <c r="E18" s="156">
        <v>-2.5880000000000001</v>
      </c>
      <c r="F18" s="156">
        <v>4.92</v>
      </c>
      <c r="G18" s="156">
        <v>2.2639999999999998</v>
      </c>
      <c r="H18" s="107"/>
      <c r="I18" s="107"/>
      <c r="J18" s="107"/>
      <c r="K18" s="107"/>
      <c r="L18" s="107"/>
      <c r="M18" s="107"/>
      <c r="N18" s="114"/>
    </row>
    <row r="19" spans="1:14" s="12" customFormat="1" ht="13.95" customHeight="1" x14ac:dyDescent="0.3">
      <c r="A19" s="156">
        <v>0.75</v>
      </c>
      <c r="B19" s="156">
        <v>4.2</v>
      </c>
      <c r="C19" s="156">
        <v>0.61399999999999999</v>
      </c>
      <c r="D19" s="156">
        <v>16.870999999999999</v>
      </c>
      <c r="E19" s="156">
        <v>-2.6280000000000001</v>
      </c>
      <c r="F19" s="156">
        <v>5.35</v>
      </c>
      <c r="G19" s="156">
        <v>1.857</v>
      </c>
      <c r="H19" s="107"/>
      <c r="I19" s="107"/>
      <c r="J19" s="107"/>
      <c r="K19" s="107"/>
      <c r="L19" s="107"/>
      <c r="M19" s="107"/>
      <c r="N19" s="114"/>
    </row>
    <row r="20" spans="1:14" s="12" customFormat="1" ht="14.1" customHeight="1" x14ac:dyDescent="0.3">
      <c r="A20" s="156">
        <v>0.8</v>
      </c>
      <c r="B20" s="156">
        <v>4.7</v>
      </c>
      <c r="C20" s="156">
        <v>0.61399999999999999</v>
      </c>
      <c r="D20" s="156">
        <v>16.881</v>
      </c>
      <c r="E20" s="156">
        <v>-2.6579999999999999</v>
      </c>
      <c r="F20" s="156">
        <v>5.53</v>
      </c>
      <c r="G20" s="156">
        <v>1.857</v>
      </c>
      <c r="H20" s="107"/>
      <c r="I20" s="107"/>
      <c r="J20" s="107"/>
      <c r="K20" s="107"/>
      <c r="L20" s="107"/>
      <c r="M20" s="107"/>
      <c r="N20" s="114"/>
    </row>
    <row r="21" spans="1:14" s="12" customFormat="1" ht="13.95" customHeight="1" x14ac:dyDescent="0.3">
      <c r="A21" s="156">
        <v>0.85</v>
      </c>
      <c r="B21" s="156">
        <v>5.21</v>
      </c>
      <c r="C21" s="156">
        <v>0.72399999999999998</v>
      </c>
      <c r="D21" s="156">
        <v>16.893000000000001</v>
      </c>
      <c r="E21" s="156">
        <v>-2.702</v>
      </c>
      <c r="F21" s="156">
        <v>6.29</v>
      </c>
      <c r="G21" s="156">
        <v>1.7969999999999999</v>
      </c>
      <c r="H21" s="107"/>
      <c r="I21" s="107"/>
      <c r="J21" s="107"/>
      <c r="K21" s="107"/>
      <c r="L21" s="107"/>
      <c r="M21" s="107"/>
      <c r="N21" s="114"/>
    </row>
    <row r="22" spans="1:14" s="12" customFormat="1" ht="13.95" customHeight="1" x14ac:dyDescent="0.3">
      <c r="A22" s="156">
        <v>0.9</v>
      </c>
      <c r="B22" s="156">
        <v>5.73</v>
      </c>
      <c r="C22" s="156">
        <v>0.72399999999999998</v>
      </c>
      <c r="D22" s="156">
        <v>16.899000000000001</v>
      </c>
      <c r="E22" s="156">
        <v>-2.7320000000000002</v>
      </c>
      <c r="F22" s="156">
        <v>6.39</v>
      </c>
      <c r="G22" s="156">
        <v>1.7969999999999999</v>
      </c>
      <c r="H22" s="106"/>
      <c r="I22" s="106"/>
      <c r="J22" s="105"/>
      <c r="K22" s="106"/>
      <c r="L22" s="106"/>
      <c r="M22" s="106"/>
    </row>
    <row r="23" spans="1:14" s="12" customFormat="1" ht="14.1" customHeight="1" x14ac:dyDescent="0.3">
      <c r="A23" s="156">
        <v>0.95</v>
      </c>
      <c r="B23" s="156">
        <v>6.26</v>
      </c>
      <c r="C23" s="156">
        <v>0.752</v>
      </c>
      <c r="D23" s="156">
        <v>16.902999999999999</v>
      </c>
      <c r="E23" s="156">
        <v>-2.754</v>
      </c>
      <c r="F23" s="156">
        <v>6.96</v>
      </c>
      <c r="G23" s="156">
        <v>1.776</v>
      </c>
    </row>
    <row r="24" spans="1:14" s="12" customFormat="1" ht="13.95" customHeight="1" x14ac:dyDescent="0.3">
      <c r="A24" s="156">
        <v>1</v>
      </c>
      <c r="B24" s="156">
        <v>6.8</v>
      </c>
      <c r="C24" s="156">
        <v>0.752</v>
      </c>
      <c r="D24" s="156">
        <v>16.905999999999999</v>
      </c>
      <c r="E24" s="156">
        <v>-2.774</v>
      </c>
      <c r="F24" s="156">
        <v>7.39</v>
      </c>
      <c r="G24" s="156">
        <v>1.776</v>
      </c>
    </row>
    <row r="25" spans="1:14" s="12" customFormat="1" ht="13.95" customHeight="1" x14ac:dyDescent="0.3">
      <c r="A25" s="156">
        <v>1.1000000000000001</v>
      </c>
      <c r="B25" s="156">
        <v>7.35</v>
      </c>
      <c r="C25" s="156">
        <v>0.78</v>
      </c>
      <c r="D25" s="156">
        <v>16.905999999999999</v>
      </c>
      <c r="E25" s="156">
        <v>-2.794</v>
      </c>
      <c r="F25" s="156">
        <v>7.31</v>
      </c>
      <c r="G25" s="156">
        <v>1.7549999999999999</v>
      </c>
    </row>
    <row r="26" spans="1:14" s="12" customFormat="1" ht="14.1" customHeight="1" x14ac:dyDescent="0.3">
      <c r="A26" s="156">
        <v>1.1499999999999999</v>
      </c>
      <c r="B26" s="156">
        <v>7.91</v>
      </c>
      <c r="C26" s="156">
        <v>0.81200000000000006</v>
      </c>
      <c r="D26" s="156">
        <v>16.911999999999999</v>
      </c>
      <c r="E26" s="156">
        <v>-2.819</v>
      </c>
      <c r="F26" s="156">
        <v>7.49</v>
      </c>
      <c r="G26" s="156">
        <v>1.7509999999999999</v>
      </c>
    </row>
    <row r="27" spans="1:14" s="12" customFormat="1" ht="13.95" customHeight="1" x14ac:dyDescent="0.3">
      <c r="A27" s="156">
        <v>1.2</v>
      </c>
      <c r="B27" s="156">
        <v>8.4700000000000006</v>
      </c>
      <c r="C27" s="156">
        <v>0.84299999999999997</v>
      </c>
      <c r="D27" s="156">
        <v>16.916</v>
      </c>
      <c r="E27" s="156">
        <v>-2.839</v>
      </c>
      <c r="F27" s="156">
        <v>7.59</v>
      </c>
      <c r="G27" s="156">
        <v>1.7310000000000001</v>
      </c>
    </row>
    <row r="28" spans="1:14" s="113" customFormat="1" ht="13.95" customHeight="1" x14ac:dyDescent="0.3">
      <c r="A28" s="156">
        <v>1.25</v>
      </c>
      <c r="B28" s="156">
        <v>9.0500000000000007</v>
      </c>
      <c r="C28" s="156">
        <v>0.87</v>
      </c>
      <c r="D28" s="156">
        <v>16.919</v>
      </c>
      <c r="E28" s="156">
        <v>-2.8570000000000002</v>
      </c>
      <c r="F28" s="156">
        <v>7.71</v>
      </c>
      <c r="G28" s="156">
        <v>1.7190000000000001</v>
      </c>
    </row>
    <row r="29" spans="1:14" s="113" customFormat="1" ht="14.1" customHeight="1" x14ac:dyDescent="0.3">
      <c r="A29" s="156">
        <v>1.3</v>
      </c>
      <c r="B29" s="156">
        <v>9.6300000000000008</v>
      </c>
      <c r="C29" s="156">
        <v>0.89700000000000002</v>
      </c>
      <c r="D29" s="156">
        <v>16.922999999999998</v>
      </c>
      <c r="E29" s="156">
        <v>-2.8690000000000002</v>
      </c>
      <c r="F29" s="156">
        <v>7.77</v>
      </c>
      <c r="G29" s="156">
        <v>1.7070000000000001</v>
      </c>
    </row>
    <row r="30" spans="1:14" s="113" customFormat="1" ht="13.95" customHeight="1" x14ac:dyDescent="0.3">
      <c r="A30" s="156">
        <v>1.35</v>
      </c>
      <c r="B30" s="156">
        <v>10.23</v>
      </c>
      <c r="C30" s="156">
        <v>0.92</v>
      </c>
      <c r="D30" s="156">
        <v>16.925999999999998</v>
      </c>
      <c r="E30" s="156">
        <v>-2.887</v>
      </c>
      <c r="F30" s="156">
        <v>7.81</v>
      </c>
      <c r="G30" s="156">
        <v>1.6539999999999999</v>
      </c>
    </row>
    <row r="31" spans="1:14" s="113" customFormat="1" ht="13.95" customHeight="1" x14ac:dyDescent="0.3">
      <c r="A31" s="156">
        <v>1.4</v>
      </c>
      <c r="B31" s="156">
        <v>10.83</v>
      </c>
      <c r="C31" s="156">
        <v>0.94299999999999995</v>
      </c>
      <c r="D31" s="156">
        <v>16.927</v>
      </c>
      <c r="E31" s="156">
        <v>-2.907</v>
      </c>
      <c r="F31" s="156">
        <v>7.81</v>
      </c>
      <c r="G31" s="156">
        <v>1.6539999999999999</v>
      </c>
    </row>
    <row r="32" spans="1:14" s="113" customFormat="1" ht="13.8" customHeight="1" x14ac:dyDescent="0.3">
      <c r="A32" s="156">
        <v>1.45</v>
      </c>
      <c r="B32" s="156">
        <v>11.46</v>
      </c>
      <c r="C32" s="156">
        <v>0.97299999999999998</v>
      </c>
      <c r="D32" s="156">
        <v>16.931999999999999</v>
      </c>
      <c r="E32" s="156">
        <v>-2.907</v>
      </c>
      <c r="F32" s="156">
        <v>7.84</v>
      </c>
      <c r="G32" s="156">
        <v>1.6539999999999999</v>
      </c>
    </row>
    <row r="33" spans="1:7" s="113" customFormat="1" ht="13.95" customHeight="1" x14ac:dyDescent="0.3">
      <c r="A33" s="156">
        <v>1.5</v>
      </c>
      <c r="B33" s="156">
        <v>12.03</v>
      </c>
      <c r="C33" s="156">
        <v>1.0229999999999999</v>
      </c>
      <c r="D33" s="156">
        <v>16.934000000000001</v>
      </c>
      <c r="E33" s="156">
        <v>-2.907</v>
      </c>
      <c r="F33" s="156">
        <v>7.84</v>
      </c>
      <c r="G33" s="156">
        <v>1.6539999999999999</v>
      </c>
    </row>
    <row r="34" spans="1:7" s="113" customFormat="1" ht="13.95" customHeight="1" x14ac:dyDescent="0.3">
      <c r="A34" s="156">
        <v>1.65</v>
      </c>
      <c r="B34" s="156">
        <v>13</v>
      </c>
      <c r="C34" s="156">
        <v>1.056</v>
      </c>
      <c r="D34" s="156">
        <v>16.934000000000001</v>
      </c>
      <c r="E34" s="156">
        <v>-2.907</v>
      </c>
      <c r="F34" s="156">
        <v>7.84</v>
      </c>
      <c r="G34" s="156">
        <v>1.6559999999999999</v>
      </c>
    </row>
    <row r="35" spans="1:7" s="113" customFormat="1" ht="14.1" customHeight="1" x14ac:dyDescent="0.3">
      <c r="A35" s="156">
        <v>1.7</v>
      </c>
      <c r="B35" s="156">
        <v>13.57</v>
      </c>
      <c r="C35" s="156">
        <v>1.05</v>
      </c>
      <c r="D35" s="156">
        <v>16.936</v>
      </c>
      <c r="E35" s="156">
        <v>-2.9140000000000001</v>
      </c>
      <c r="F35" s="156">
        <v>7.88</v>
      </c>
      <c r="G35" s="156">
        <v>1.6559999999999999</v>
      </c>
    </row>
    <row r="36" spans="1:7" s="113" customFormat="1" ht="14.4" customHeight="1" x14ac:dyDescent="0.3">
      <c r="A36" s="156">
        <v>1.75</v>
      </c>
      <c r="B36" s="156">
        <v>14.14</v>
      </c>
      <c r="C36" s="156">
        <v>1.0760000000000001</v>
      </c>
      <c r="D36" s="156">
        <v>16.937000000000001</v>
      </c>
      <c r="E36" s="156">
        <v>-2.9209999999999998</v>
      </c>
      <c r="F36" s="156">
        <v>7.91</v>
      </c>
      <c r="G36" s="156">
        <v>1.671</v>
      </c>
    </row>
    <row r="37" spans="1:7" s="113" customFormat="1" x14ac:dyDescent="0.3">
      <c r="A37" s="156">
        <v>1.8</v>
      </c>
      <c r="B37" s="156">
        <v>14.71</v>
      </c>
      <c r="C37" s="156">
        <v>1.1040000000000001</v>
      </c>
      <c r="D37" s="156">
        <v>16.937000000000001</v>
      </c>
      <c r="E37" s="156">
        <v>-2.9319999999999999</v>
      </c>
      <c r="F37" s="156">
        <v>7.96</v>
      </c>
      <c r="G37" s="156">
        <v>1.681</v>
      </c>
    </row>
    <row r="38" spans="1:7" s="113" customFormat="1" x14ac:dyDescent="0.3">
      <c r="A38" s="156">
        <v>1.85</v>
      </c>
      <c r="B38" s="156">
        <v>15.29</v>
      </c>
      <c r="C38" s="156">
        <v>1.1539999999999999</v>
      </c>
      <c r="D38" s="156">
        <v>16.937999999999999</v>
      </c>
      <c r="E38" s="156">
        <v>-2.9409999999999998</v>
      </c>
      <c r="F38" s="156">
        <v>8.02</v>
      </c>
      <c r="G38" s="156">
        <v>1.679</v>
      </c>
    </row>
    <row r="39" spans="1:7" s="12" customFormat="1" x14ac:dyDescent="0.3">
      <c r="A39" s="156">
        <v>1.9</v>
      </c>
      <c r="B39" s="156">
        <v>15.86</v>
      </c>
      <c r="C39" s="156">
        <v>1.181</v>
      </c>
      <c r="D39" s="156">
        <v>16.937999999999999</v>
      </c>
      <c r="E39" s="156">
        <v>-2.9460000000000002</v>
      </c>
      <c r="F39" s="156">
        <v>8.06</v>
      </c>
      <c r="G39" s="156">
        <v>1.6890000000000001</v>
      </c>
    </row>
    <row r="40" spans="1:7" s="12" customFormat="1" x14ac:dyDescent="0.3">
      <c r="A40" s="156">
        <v>1.95</v>
      </c>
      <c r="B40" s="156">
        <v>16.440000000000001</v>
      </c>
      <c r="C40" s="156">
        <v>1.2070000000000001</v>
      </c>
      <c r="D40" s="156">
        <v>16.939</v>
      </c>
      <c r="E40" s="156">
        <v>-2.9510000000000001</v>
      </c>
      <c r="F40" s="156">
        <v>8.1</v>
      </c>
      <c r="G40" s="156">
        <v>1.6990000000000001</v>
      </c>
    </row>
    <row r="41" spans="1:7" s="12" customFormat="1" x14ac:dyDescent="0.3">
      <c r="A41" s="156">
        <v>2</v>
      </c>
      <c r="B41" s="156">
        <v>17.02</v>
      </c>
      <c r="C41" s="156">
        <v>1.2330000000000001</v>
      </c>
      <c r="D41" s="156">
        <v>16.942</v>
      </c>
      <c r="E41" s="156">
        <v>-2.956</v>
      </c>
      <c r="F41" s="156">
        <v>8.14</v>
      </c>
      <c r="G41" s="156">
        <v>1.7110000000000001</v>
      </c>
    </row>
    <row r="42" spans="1:7" s="12" customFormat="1" x14ac:dyDescent="0.3">
      <c r="A42" s="156">
        <v>2.0499999999999998</v>
      </c>
      <c r="B42" s="156">
        <v>17.59</v>
      </c>
      <c r="C42" s="156">
        <v>1.2589999999999999</v>
      </c>
      <c r="D42" s="156">
        <v>16.943999999999999</v>
      </c>
      <c r="E42" s="156">
        <v>-2.9609999999999999</v>
      </c>
      <c r="F42" s="156">
        <v>8.17</v>
      </c>
      <c r="G42" s="156">
        <v>1.726</v>
      </c>
    </row>
    <row r="43" spans="1:7" s="12" customFormat="1" x14ac:dyDescent="0.3">
      <c r="A43" s="156">
        <v>2.1</v>
      </c>
      <c r="B43" s="156">
        <v>18.170000000000002</v>
      </c>
      <c r="C43" s="156">
        <v>1.2849999999999999</v>
      </c>
      <c r="D43" s="156">
        <v>16.943999999999999</v>
      </c>
      <c r="E43" s="156">
        <v>-2.9660000000000002</v>
      </c>
      <c r="F43" s="156">
        <v>8.2100000000000009</v>
      </c>
      <c r="G43" s="156">
        <v>1.736</v>
      </c>
    </row>
    <row r="44" spans="1:7" s="12" customFormat="1" x14ac:dyDescent="0.3">
      <c r="A44" s="156">
        <v>2.15</v>
      </c>
      <c r="B44" s="156">
        <v>18.75</v>
      </c>
      <c r="C44" s="156">
        <v>1.3109999999999999</v>
      </c>
      <c r="D44" s="156">
        <v>16.945</v>
      </c>
      <c r="E44" s="156">
        <v>-2.97</v>
      </c>
      <c r="F44" s="156">
        <v>8.25</v>
      </c>
      <c r="G44" s="156">
        <v>1.75</v>
      </c>
    </row>
    <row r="45" spans="1:7" s="12" customFormat="1" x14ac:dyDescent="0.3">
      <c r="A45" s="156">
        <v>2.2000000000000002</v>
      </c>
      <c r="B45" s="156">
        <v>19.329999999999998</v>
      </c>
      <c r="C45" s="156">
        <v>1.3360000000000001</v>
      </c>
      <c r="D45" s="156">
        <v>16.946000000000002</v>
      </c>
      <c r="E45" s="156">
        <v>-2.9740000000000002</v>
      </c>
      <c r="F45" s="156">
        <v>8.2899999999999991</v>
      </c>
      <c r="G45" s="156">
        <v>1.76</v>
      </c>
    </row>
    <row r="46" spans="1:7" s="12" customFormat="1" x14ac:dyDescent="0.3">
      <c r="A46" s="156">
        <v>2.25</v>
      </c>
      <c r="B46" s="156">
        <v>19.91</v>
      </c>
      <c r="C46" s="156">
        <v>1.3620000000000001</v>
      </c>
      <c r="D46" s="156">
        <v>16.946999999999999</v>
      </c>
      <c r="E46" s="156">
        <v>-2.9780000000000002</v>
      </c>
      <c r="F46" s="156">
        <v>8.32</v>
      </c>
      <c r="G46" s="156">
        <v>1.78</v>
      </c>
    </row>
    <row r="47" spans="1:7" s="12" customFormat="1" x14ac:dyDescent="0.3">
      <c r="A47" s="156">
        <v>2.2999999999999998</v>
      </c>
      <c r="B47" s="156">
        <v>20.49</v>
      </c>
      <c r="C47" s="156">
        <v>1.3879999999999999</v>
      </c>
      <c r="D47" s="156">
        <v>16.946999999999999</v>
      </c>
      <c r="E47" s="156">
        <v>-2.9820000000000002</v>
      </c>
      <c r="F47" s="156">
        <v>8.36</v>
      </c>
      <c r="G47" s="156">
        <v>1.7949999999999999</v>
      </c>
    </row>
    <row r="48" spans="1:7" s="12" customFormat="1" x14ac:dyDescent="0.3">
      <c r="A48" s="156">
        <v>2.35</v>
      </c>
      <c r="B48" s="156">
        <v>21.07</v>
      </c>
      <c r="C48" s="156">
        <v>1.4139999999999999</v>
      </c>
      <c r="D48" s="156">
        <v>16.949000000000002</v>
      </c>
      <c r="E48" s="156">
        <v>-2.9860000000000002</v>
      </c>
      <c r="F48" s="156">
        <v>8.4</v>
      </c>
      <c r="G48" s="156">
        <v>1.8129999999999999</v>
      </c>
    </row>
    <row r="49" spans="1:7" s="12" customFormat="1" x14ac:dyDescent="0.3">
      <c r="A49" s="156">
        <v>2.4</v>
      </c>
      <c r="B49" s="156">
        <v>21.64</v>
      </c>
      <c r="C49" s="156">
        <v>1.44</v>
      </c>
      <c r="D49" s="156">
        <v>16.949000000000002</v>
      </c>
      <c r="E49" s="156">
        <v>-2.99</v>
      </c>
      <c r="F49" s="156">
        <v>8.44</v>
      </c>
      <c r="G49" s="156">
        <v>1.83</v>
      </c>
    </row>
    <row r="50" spans="1:7" s="12" customFormat="1" x14ac:dyDescent="0.3">
      <c r="A50" s="156">
        <v>2.4500000000000002</v>
      </c>
      <c r="B50" s="156">
        <v>22.22</v>
      </c>
      <c r="C50" s="156">
        <v>1.466</v>
      </c>
      <c r="D50" s="156">
        <v>16.95</v>
      </c>
      <c r="E50" s="156">
        <v>-2.9940000000000002</v>
      </c>
      <c r="F50" s="156">
        <v>8.48</v>
      </c>
      <c r="G50" s="156">
        <v>1.847</v>
      </c>
    </row>
    <row r="51" spans="1:7" s="12" customFormat="1" x14ac:dyDescent="0.3">
      <c r="A51" s="156">
        <v>2.5</v>
      </c>
      <c r="B51" s="156">
        <v>22.8</v>
      </c>
      <c r="C51" s="156">
        <v>1.492</v>
      </c>
      <c r="D51" s="156">
        <v>16.951000000000001</v>
      </c>
      <c r="E51" s="156">
        <v>-2.996</v>
      </c>
      <c r="F51" s="156">
        <v>8.52</v>
      </c>
      <c r="G51" s="156">
        <v>1.865</v>
      </c>
    </row>
    <row r="52" spans="1:7" s="12" customFormat="1" x14ac:dyDescent="0.3">
      <c r="A52" s="156">
        <v>2.5499999999999998</v>
      </c>
      <c r="B52" s="156">
        <v>23.41</v>
      </c>
      <c r="C52" s="156">
        <v>1.518</v>
      </c>
      <c r="D52" s="156">
        <v>16.951000000000001</v>
      </c>
      <c r="E52" s="156">
        <v>-2.9990000000000001</v>
      </c>
      <c r="F52" s="156">
        <v>8.56</v>
      </c>
      <c r="G52" s="156">
        <v>1.895</v>
      </c>
    </row>
    <row r="53" spans="1:7" s="12" customFormat="1" x14ac:dyDescent="0.3">
      <c r="A53" s="156">
        <v>2.6</v>
      </c>
      <c r="B53" s="156">
        <v>24</v>
      </c>
      <c r="C53" s="156">
        <v>1.544</v>
      </c>
      <c r="D53" s="156">
        <v>16.952000000000002</v>
      </c>
      <c r="E53" s="156">
        <v>-3.0019999999999998</v>
      </c>
      <c r="F53" s="156">
        <v>8.6300000000000008</v>
      </c>
      <c r="G53" s="156">
        <v>1.9019999999999999</v>
      </c>
    </row>
    <row r="54" spans="1:7" s="12" customFormat="1" x14ac:dyDescent="0.3">
      <c r="A54" s="156">
        <v>2.65</v>
      </c>
      <c r="B54" s="156">
        <v>24.59</v>
      </c>
      <c r="C54" s="156">
        <v>1.569</v>
      </c>
      <c r="D54" s="156">
        <v>16.952999999999999</v>
      </c>
      <c r="E54" s="156">
        <v>-3.0049999999999999</v>
      </c>
      <c r="F54" s="156">
        <v>8.7100000000000009</v>
      </c>
      <c r="G54" s="156">
        <v>1.931</v>
      </c>
    </row>
    <row r="55" spans="1:7" s="12" customFormat="1" x14ac:dyDescent="0.3">
      <c r="A55" s="156">
        <v>2.7</v>
      </c>
      <c r="B55" s="156">
        <v>25.19</v>
      </c>
      <c r="C55" s="156">
        <v>1.595</v>
      </c>
      <c r="D55" s="156">
        <v>16.954000000000001</v>
      </c>
      <c r="E55" s="156">
        <v>-3.0110000000000001</v>
      </c>
      <c r="F55" s="156">
        <v>8.6300000000000008</v>
      </c>
      <c r="G55" s="156">
        <v>1.9610000000000001</v>
      </c>
    </row>
    <row r="56" spans="1:7" s="12" customFormat="1" x14ac:dyDescent="0.3">
      <c r="A56" s="156">
        <v>2.75</v>
      </c>
      <c r="B56" s="156">
        <v>25.78</v>
      </c>
      <c r="C56" s="156">
        <v>1.62</v>
      </c>
      <c r="D56" s="156">
        <v>16.954999999999998</v>
      </c>
      <c r="E56" s="156">
        <v>-3.016</v>
      </c>
      <c r="F56" s="156">
        <v>8.7899999999999991</v>
      </c>
      <c r="G56" s="156">
        <v>1.99</v>
      </c>
    </row>
    <row r="57" spans="1:7" s="12" customFormat="1" x14ac:dyDescent="0.3">
      <c r="A57" s="156">
        <v>2.8</v>
      </c>
      <c r="B57" s="156">
        <v>26.36</v>
      </c>
      <c r="C57" s="156">
        <v>1.645</v>
      </c>
      <c r="D57" s="156">
        <v>16.956</v>
      </c>
      <c r="E57" s="156">
        <v>-3.0209999999999999</v>
      </c>
      <c r="F57" s="156">
        <v>8.6300000000000008</v>
      </c>
      <c r="G57" s="156">
        <v>2.0190000000000001</v>
      </c>
    </row>
    <row r="58" spans="1:7" s="12" customFormat="1" x14ac:dyDescent="0.3">
      <c r="A58" s="156">
        <v>2.85</v>
      </c>
      <c r="B58" s="156">
        <v>26.94</v>
      </c>
      <c r="C58" s="156">
        <v>1.673</v>
      </c>
      <c r="D58" s="156">
        <v>16.957000000000001</v>
      </c>
      <c r="E58" s="156">
        <v>-3.016</v>
      </c>
      <c r="F58" s="156">
        <v>8.7899999999999991</v>
      </c>
      <c r="G58" s="156">
        <v>2.048</v>
      </c>
    </row>
    <row r="59" spans="1:7" s="12" customFormat="1" x14ac:dyDescent="0.3">
      <c r="A59" s="156">
        <v>2.9</v>
      </c>
      <c r="B59" s="156">
        <v>27.53</v>
      </c>
      <c r="C59" s="156">
        <v>1.698</v>
      </c>
      <c r="D59" s="156">
        <v>16.957000000000001</v>
      </c>
      <c r="E59" s="156">
        <v>-3.024</v>
      </c>
      <c r="F59" s="156">
        <v>8.9499999999999993</v>
      </c>
      <c r="G59" s="156">
        <v>2.0760000000000001</v>
      </c>
    </row>
    <row r="60" spans="1:7" s="12" customFormat="1" x14ac:dyDescent="0.3">
      <c r="A60" s="156">
        <v>2.95</v>
      </c>
      <c r="B60" s="156">
        <v>28.13</v>
      </c>
      <c r="C60" s="156">
        <v>1.7250000000000001</v>
      </c>
      <c r="D60" s="156">
        <v>16.957000000000001</v>
      </c>
      <c r="E60" s="156">
        <v>-3.0289999999999999</v>
      </c>
      <c r="F60" s="156">
        <v>8.9499999999999993</v>
      </c>
      <c r="G60" s="156">
        <v>2.1030000000000002</v>
      </c>
    </row>
    <row r="61" spans="1:7" s="12" customFormat="1" x14ac:dyDescent="0.3">
      <c r="A61" s="156">
        <v>3</v>
      </c>
      <c r="B61" s="156">
        <v>28.73</v>
      </c>
      <c r="C61" s="156">
        <v>1.75</v>
      </c>
      <c r="D61" s="156">
        <v>16.957000000000001</v>
      </c>
      <c r="E61" s="156">
        <v>-3.024</v>
      </c>
      <c r="F61" s="156">
        <v>8.9499999999999993</v>
      </c>
      <c r="G61" s="156">
        <v>2.1309999999999998</v>
      </c>
    </row>
    <row r="62" spans="1:7" s="12" customFormat="1" x14ac:dyDescent="0.3">
      <c r="A62" s="156">
        <v>3.05</v>
      </c>
      <c r="B62" s="156">
        <v>29.32</v>
      </c>
      <c r="C62" s="156">
        <v>1.782</v>
      </c>
      <c r="D62" s="156">
        <v>16.957999999999998</v>
      </c>
      <c r="E62" s="156">
        <v>-3.0310000000000001</v>
      </c>
      <c r="F62" s="156">
        <v>8.9499999999999993</v>
      </c>
      <c r="G62" s="156">
        <v>2.1579999999999999</v>
      </c>
    </row>
    <row r="63" spans="1:7" s="12" customFormat="1" x14ac:dyDescent="0.3">
      <c r="A63" s="156">
        <v>3.1</v>
      </c>
      <c r="B63" s="156">
        <v>29.92</v>
      </c>
      <c r="C63" s="156">
        <v>1.8080000000000001</v>
      </c>
      <c r="D63" s="156">
        <v>16.959</v>
      </c>
      <c r="E63" s="156">
        <v>-3.036</v>
      </c>
      <c r="F63" s="156">
        <v>8.9499999999999993</v>
      </c>
      <c r="G63" s="156">
        <v>2.1850000000000001</v>
      </c>
    </row>
    <row r="64" spans="1:7" s="12" customFormat="1" x14ac:dyDescent="0.3">
      <c r="A64" s="156">
        <v>3.15</v>
      </c>
      <c r="B64" s="156">
        <v>30.52</v>
      </c>
      <c r="C64" s="156">
        <v>1.8320000000000001</v>
      </c>
      <c r="D64" s="156">
        <v>16.959</v>
      </c>
      <c r="E64" s="156">
        <v>-3.0310000000000001</v>
      </c>
      <c r="F64" s="156">
        <v>9.0299999999999994</v>
      </c>
      <c r="G64" s="156">
        <v>2.1240000000000001</v>
      </c>
    </row>
    <row r="65" spans="1:7" s="12" customFormat="1" x14ac:dyDescent="0.3">
      <c r="A65" s="156">
        <v>3.2</v>
      </c>
      <c r="B65" s="156">
        <v>31.12</v>
      </c>
      <c r="C65" s="156">
        <v>1.86</v>
      </c>
      <c r="D65" s="156">
        <v>16.96</v>
      </c>
      <c r="E65" s="156">
        <v>-3.0339999999999998</v>
      </c>
      <c r="F65" s="156">
        <v>9.1</v>
      </c>
      <c r="G65" s="156">
        <v>2.1459999999999999</v>
      </c>
    </row>
    <row r="66" spans="1:7" s="12" customFormat="1" x14ac:dyDescent="0.3">
      <c r="A66" s="156">
        <v>3.25</v>
      </c>
      <c r="B66" s="156">
        <v>31.72</v>
      </c>
      <c r="C66" s="156">
        <v>1.8839999999999999</v>
      </c>
      <c r="D66" s="156">
        <v>16.96</v>
      </c>
      <c r="E66" s="156">
        <v>-3.036</v>
      </c>
      <c r="F66" s="156">
        <v>9.18</v>
      </c>
      <c r="G66" s="156">
        <v>2.1680000000000001</v>
      </c>
    </row>
    <row r="67" spans="1:7" s="12" customFormat="1" x14ac:dyDescent="0.3">
      <c r="A67" s="156">
        <v>3.3</v>
      </c>
      <c r="B67" s="156">
        <v>32.32</v>
      </c>
      <c r="C67" s="156">
        <v>1.91</v>
      </c>
      <c r="D67" s="156">
        <v>16.960999999999999</v>
      </c>
      <c r="E67" s="156">
        <v>-3.0379999999999998</v>
      </c>
      <c r="F67" s="156">
        <v>9.18</v>
      </c>
      <c r="G67" s="156">
        <v>2.19</v>
      </c>
    </row>
    <row r="68" spans="1:7" s="12" customFormat="1" x14ac:dyDescent="0.3">
      <c r="A68" s="156">
        <v>3.35</v>
      </c>
      <c r="B68" s="156">
        <v>32.92</v>
      </c>
      <c r="C68" s="156">
        <v>1.9379999999999999</v>
      </c>
      <c r="D68" s="156">
        <v>16.960999999999999</v>
      </c>
      <c r="E68" s="156">
        <v>-3.0379999999999998</v>
      </c>
      <c r="F68" s="156">
        <v>9.18</v>
      </c>
      <c r="G68" s="156">
        <v>2.2130000000000001</v>
      </c>
    </row>
    <row r="69" spans="1:7" s="12" customFormat="1" x14ac:dyDescent="0.3">
      <c r="A69" s="156">
        <v>3.4</v>
      </c>
      <c r="B69" s="156">
        <v>33.53</v>
      </c>
      <c r="C69" s="156">
        <v>1.964</v>
      </c>
      <c r="D69" s="156">
        <v>16.962</v>
      </c>
      <c r="E69" s="156">
        <v>-3.0409999999999999</v>
      </c>
      <c r="F69" s="156">
        <v>9.24</v>
      </c>
      <c r="G69" s="156">
        <v>2.2349999999999999</v>
      </c>
    </row>
    <row r="70" spans="1:7" s="12" customFormat="1" x14ac:dyDescent="0.3">
      <c r="A70" s="156">
        <v>3.45</v>
      </c>
      <c r="B70" s="156">
        <v>34.130000000000003</v>
      </c>
      <c r="C70" s="156">
        <v>1.988</v>
      </c>
      <c r="D70" s="156">
        <v>16.962</v>
      </c>
      <c r="E70" s="156">
        <v>-3.0430000000000001</v>
      </c>
      <c r="F70" s="156">
        <v>9.24</v>
      </c>
      <c r="G70" s="156">
        <v>2.2570000000000001</v>
      </c>
    </row>
    <row r="71" spans="1:7" x14ac:dyDescent="0.3">
      <c r="A71" s="156">
        <v>3.5</v>
      </c>
      <c r="B71" s="156">
        <v>34.729999999999997</v>
      </c>
      <c r="C71" s="156">
        <v>2.0129999999999999</v>
      </c>
      <c r="D71" s="156">
        <v>16.963000000000001</v>
      </c>
      <c r="E71" s="156">
        <v>-3.0470000000000002</v>
      </c>
      <c r="F71" s="156">
        <v>9.32</v>
      </c>
      <c r="G71" s="156">
        <v>2.2799999999999998</v>
      </c>
    </row>
    <row r="72" spans="1:7" x14ac:dyDescent="0.3">
      <c r="A72" s="156">
        <v>3.55</v>
      </c>
      <c r="B72" s="156">
        <v>35.340000000000003</v>
      </c>
      <c r="C72" s="156">
        <v>2.0390000000000001</v>
      </c>
      <c r="D72" s="156">
        <v>16.963000000000001</v>
      </c>
      <c r="E72" s="156">
        <v>-3.05</v>
      </c>
      <c r="F72" s="156">
        <v>9.32</v>
      </c>
      <c r="G72" s="156">
        <v>2.302</v>
      </c>
    </row>
    <row r="73" spans="1:7" x14ac:dyDescent="0.3">
      <c r="A73" s="156">
        <v>3.6</v>
      </c>
      <c r="B73" s="156">
        <v>35.94</v>
      </c>
      <c r="C73" s="156">
        <v>2.0640000000000001</v>
      </c>
      <c r="D73" s="156">
        <v>16.963999999999999</v>
      </c>
      <c r="E73" s="156">
        <v>-3.0529999999999999</v>
      </c>
      <c r="F73" s="156">
        <v>9.4499999999999993</v>
      </c>
      <c r="G73" s="156">
        <v>2.3239999999999998</v>
      </c>
    </row>
    <row r="74" spans="1:7" x14ac:dyDescent="0.3">
      <c r="A74" s="156">
        <v>3.65</v>
      </c>
      <c r="B74" s="156">
        <v>36.54</v>
      </c>
      <c r="C74" s="156">
        <v>2.0870000000000002</v>
      </c>
      <c r="D74" s="156">
        <v>16.963999999999999</v>
      </c>
      <c r="E74" s="156">
        <v>-3.0550000000000002</v>
      </c>
      <c r="F74" s="156">
        <v>9.4499999999999993</v>
      </c>
      <c r="G74" s="156">
        <v>2.3460000000000001</v>
      </c>
    </row>
    <row r="75" spans="1:7" x14ac:dyDescent="0.3">
      <c r="A75" s="156">
        <v>3.7</v>
      </c>
      <c r="B75" s="156">
        <v>37.15</v>
      </c>
      <c r="C75" s="156">
        <v>2.113</v>
      </c>
      <c r="D75" s="156">
        <v>16.965</v>
      </c>
      <c r="E75" s="156">
        <v>-3.0569999999999999</v>
      </c>
      <c r="F75" s="156">
        <v>9.5399999999999991</v>
      </c>
      <c r="G75" s="156">
        <v>2.3690000000000002</v>
      </c>
    </row>
    <row r="76" spans="1:7" x14ac:dyDescent="0.3">
      <c r="A76" s="156">
        <v>3.75</v>
      </c>
      <c r="B76" s="156">
        <v>37.75</v>
      </c>
      <c r="C76" s="156">
        <v>2.1389999999999998</v>
      </c>
      <c r="D76" s="156">
        <v>16.965</v>
      </c>
      <c r="E76" s="156">
        <v>-3.0590000000000002</v>
      </c>
      <c r="F76" s="156">
        <v>9.5399999999999991</v>
      </c>
      <c r="G76" s="156">
        <v>2.391</v>
      </c>
    </row>
    <row r="77" spans="1:7" x14ac:dyDescent="0.3">
      <c r="A77" s="156">
        <v>3.8</v>
      </c>
      <c r="B77" s="156">
        <v>38.36</v>
      </c>
      <c r="C77" s="156">
        <v>2.1629999999999998</v>
      </c>
      <c r="D77" s="156">
        <v>16.966000000000001</v>
      </c>
      <c r="E77" s="156">
        <v>-3.0609999999999999</v>
      </c>
      <c r="F77" s="156">
        <v>9.5399999999999991</v>
      </c>
      <c r="G77" s="156">
        <v>2.4129999999999998</v>
      </c>
    </row>
    <row r="78" spans="1:7" x14ac:dyDescent="0.3">
      <c r="A78" s="156">
        <v>3.85</v>
      </c>
      <c r="B78" s="156">
        <v>38.96</v>
      </c>
      <c r="C78" s="156">
        <v>2.1890000000000001</v>
      </c>
      <c r="D78" s="156">
        <v>16.966000000000001</v>
      </c>
      <c r="E78" s="156">
        <v>-3.0630000000000002</v>
      </c>
      <c r="F78" s="156">
        <v>9.5399999999999991</v>
      </c>
      <c r="G78" s="156">
        <v>2.4350000000000001</v>
      </c>
    </row>
    <row r="79" spans="1:7" x14ac:dyDescent="0.3">
      <c r="A79" s="156">
        <v>3.9</v>
      </c>
      <c r="B79" s="156">
        <v>39.57</v>
      </c>
      <c r="C79" s="156">
        <v>2.2170000000000001</v>
      </c>
      <c r="D79" s="156">
        <v>16.966999999999999</v>
      </c>
      <c r="E79" s="156">
        <v>-3.0649999999999999</v>
      </c>
      <c r="F79" s="156">
        <v>9.5399999999999991</v>
      </c>
      <c r="G79" s="156">
        <v>2.4569999999999999</v>
      </c>
    </row>
    <row r="80" spans="1:7" x14ac:dyDescent="0.3">
      <c r="A80" s="156">
        <v>3.95</v>
      </c>
      <c r="B80" s="156">
        <v>40.17</v>
      </c>
      <c r="C80" s="156">
        <v>2.2429999999999999</v>
      </c>
      <c r="D80" s="156">
        <v>16.966999999999999</v>
      </c>
      <c r="E80" s="156">
        <v>-3.0670000000000002</v>
      </c>
      <c r="F80" s="156">
        <v>9.5399999999999991</v>
      </c>
      <c r="G80" s="156">
        <v>2.4790000000000001</v>
      </c>
    </row>
    <row r="81" spans="1:7" x14ac:dyDescent="0.3">
      <c r="A81" s="156">
        <v>4</v>
      </c>
      <c r="B81" s="156">
        <v>40.81</v>
      </c>
      <c r="C81" s="156">
        <v>2.2690000000000001</v>
      </c>
      <c r="D81" s="156">
        <v>16.968</v>
      </c>
      <c r="E81" s="156">
        <v>-3.0670000000000002</v>
      </c>
      <c r="F81" s="156">
        <v>9.75</v>
      </c>
      <c r="G81" s="156">
        <v>2.508</v>
      </c>
    </row>
    <row r="82" spans="1:7" x14ac:dyDescent="0.3">
      <c r="A82" s="156">
        <v>4.05</v>
      </c>
      <c r="B82" s="156">
        <v>41.43</v>
      </c>
      <c r="C82" s="156">
        <v>2.2949999999999999</v>
      </c>
      <c r="D82" s="156">
        <v>16.968</v>
      </c>
      <c r="E82" s="156">
        <v>-3.0680000000000001</v>
      </c>
      <c r="F82" s="156">
        <v>9.8000000000000007</v>
      </c>
      <c r="G82" s="156">
        <v>2.532</v>
      </c>
    </row>
    <row r="83" spans="1:7" x14ac:dyDescent="0.3">
      <c r="A83" s="156">
        <v>4.0999999999999996</v>
      </c>
      <c r="B83" s="156">
        <v>42.04</v>
      </c>
      <c r="C83" s="156">
        <v>2.3210000000000002</v>
      </c>
      <c r="D83" s="156">
        <v>16.969000000000001</v>
      </c>
      <c r="E83" s="156">
        <v>-3.07</v>
      </c>
      <c r="F83" s="156">
        <v>9.84</v>
      </c>
      <c r="G83" s="156">
        <v>2.5550000000000002</v>
      </c>
    </row>
    <row r="84" spans="1:7" x14ac:dyDescent="0.3">
      <c r="A84" s="156">
        <v>4.1500000000000004</v>
      </c>
      <c r="B84" s="156">
        <v>42.66</v>
      </c>
      <c r="C84" s="156">
        <v>2.347</v>
      </c>
      <c r="D84" s="156">
        <v>16.969000000000001</v>
      </c>
      <c r="E84" s="156">
        <v>-3.0720000000000001</v>
      </c>
      <c r="F84" s="156">
        <v>9.8800000000000008</v>
      </c>
      <c r="G84" s="156">
        <v>2.5790000000000002</v>
      </c>
    </row>
    <row r="85" spans="1:7" x14ac:dyDescent="0.3">
      <c r="A85" s="156">
        <v>4.2</v>
      </c>
      <c r="B85" s="156">
        <v>43.27</v>
      </c>
      <c r="C85" s="156">
        <v>2.3730000000000002</v>
      </c>
      <c r="D85" s="156">
        <v>16.97</v>
      </c>
      <c r="E85" s="156">
        <v>-3.0739999999999998</v>
      </c>
      <c r="F85" s="156">
        <v>9.93</v>
      </c>
      <c r="G85" s="156">
        <v>2.6030000000000002</v>
      </c>
    </row>
    <row r="86" spans="1:7" x14ac:dyDescent="0.3">
      <c r="A86" s="156">
        <v>4.2140000000000004</v>
      </c>
      <c r="B86" s="156">
        <v>43.32</v>
      </c>
      <c r="C86" s="156">
        <v>2.375</v>
      </c>
      <c r="D86" s="156">
        <v>16.968</v>
      </c>
      <c r="E86" s="156">
        <v>-3.0739999999999998</v>
      </c>
      <c r="F86" s="156">
        <v>-1.62</v>
      </c>
      <c r="G86" s="156">
        <v>2.4129999999999998</v>
      </c>
    </row>
    <row r="87" spans="1:7" x14ac:dyDescent="0.3">
      <c r="A87" s="156">
        <v>4.2240000000000002</v>
      </c>
      <c r="B87" s="156">
        <v>43.33</v>
      </c>
      <c r="C87" s="156">
        <v>2.3759999999999999</v>
      </c>
      <c r="D87" s="156">
        <v>16.968</v>
      </c>
      <c r="E87" s="156">
        <v>-3.0739999999999998</v>
      </c>
      <c r="F87" s="156">
        <v>0</v>
      </c>
      <c r="G87" s="156">
        <v>2.3759999999999999</v>
      </c>
    </row>
  </sheetData>
  <mergeCells count="3">
    <mergeCell ref="A1:F1"/>
    <mergeCell ref="C2:E2"/>
    <mergeCell ref="A5:F5"/>
  </mergeCells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AF923E-7BFF-4E73-81EA-CF0383AD0D8A}">
  <sheetPr codeName="Sheet17"/>
  <dimension ref="A1:N94"/>
  <sheetViews>
    <sheetView topLeftCell="A67" zoomScale="80" zoomScaleNormal="80" workbookViewId="0">
      <selection activeCell="H22" sqref="H21:I22"/>
    </sheetView>
  </sheetViews>
  <sheetFormatPr defaultRowHeight="14.4" x14ac:dyDescent="0.3"/>
  <cols>
    <col min="1" max="1" width="7.44140625" style="4" customWidth="1"/>
    <col min="2" max="2" width="9.33203125" customWidth="1"/>
    <col min="3" max="4" width="7.44140625" customWidth="1"/>
    <col min="5" max="5" width="9.5546875" customWidth="1"/>
    <col min="6" max="6" width="7.44140625" customWidth="1"/>
    <col min="10" max="10" width="15.6640625" bestFit="1" customWidth="1"/>
    <col min="12" max="12" width="19.77734375" style="103" bestFit="1" customWidth="1"/>
  </cols>
  <sheetData>
    <row r="1" spans="1:14" ht="12" customHeight="1" x14ac:dyDescent="0.3">
      <c r="A1" s="305"/>
      <c r="B1" s="305"/>
      <c r="C1" s="305"/>
      <c r="D1" s="305"/>
      <c r="E1" s="305"/>
      <c r="F1" s="305"/>
    </row>
    <row r="2" spans="1:14" ht="18" customHeight="1" x14ac:dyDescent="0.3">
      <c r="A2" s="100" t="s">
        <v>132</v>
      </c>
      <c r="B2" s="100" t="s">
        <v>133</v>
      </c>
      <c r="C2" s="306" t="s">
        <v>142</v>
      </c>
      <c r="D2" s="307"/>
      <c r="E2" s="307"/>
      <c r="F2" s="1"/>
    </row>
    <row r="3" spans="1:14" ht="14.85" customHeight="1" x14ac:dyDescent="0.3">
      <c r="A3" s="100"/>
      <c r="B3" s="3"/>
      <c r="C3" s="3" t="s">
        <v>25</v>
      </c>
      <c r="D3" s="3" t="s">
        <v>130</v>
      </c>
      <c r="E3" s="3" t="s">
        <v>39</v>
      </c>
      <c r="F3" s="3" t="s">
        <v>134</v>
      </c>
      <c r="G3" t="s">
        <v>155</v>
      </c>
      <c r="H3" s="6"/>
      <c r="I3" s="6"/>
      <c r="J3" s="6"/>
      <c r="K3" s="6"/>
      <c r="L3" s="115"/>
      <c r="M3" s="6"/>
      <c r="N3" s="6"/>
    </row>
    <row r="4" spans="1:14" ht="15.15" customHeight="1" x14ac:dyDescent="0.3">
      <c r="A4" s="1" t="s">
        <v>2</v>
      </c>
      <c r="B4" s="3" t="s">
        <v>3</v>
      </c>
      <c r="C4" s="3" t="s">
        <v>0</v>
      </c>
      <c r="D4" s="3" t="s">
        <v>0</v>
      </c>
      <c r="E4" s="3" t="s">
        <v>0</v>
      </c>
      <c r="F4" s="3" t="s">
        <v>4</v>
      </c>
      <c r="G4" s="6" t="s">
        <v>156</v>
      </c>
      <c r="H4" s="6"/>
      <c r="I4" s="6"/>
      <c r="J4" s="6"/>
      <c r="K4" s="6"/>
      <c r="L4" s="115"/>
      <c r="M4" s="6"/>
      <c r="N4" s="6"/>
    </row>
    <row r="5" spans="1:14" ht="12" customHeight="1" x14ac:dyDescent="0.3">
      <c r="A5" s="305"/>
      <c r="B5" s="305"/>
      <c r="C5" s="305"/>
      <c r="D5" s="305"/>
      <c r="E5" s="305"/>
      <c r="F5" s="305"/>
      <c r="G5" s="6"/>
      <c r="H5" s="6"/>
      <c r="I5" s="6"/>
      <c r="J5" s="116"/>
      <c r="K5" s="6"/>
      <c r="L5" s="115"/>
      <c r="M5" s="6"/>
      <c r="N5" s="6"/>
    </row>
    <row r="6" spans="1:14" s="12" customFormat="1" ht="15" customHeight="1" x14ac:dyDescent="0.3">
      <c r="A6" s="158">
        <v>0</v>
      </c>
      <c r="B6" s="158">
        <v>0</v>
      </c>
      <c r="C6" s="158">
        <v>0.15</v>
      </c>
      <c r="D6" s="158">
        <v>16.951000000000001</v>
      </c>
      <c r="E6" s="158">
        <v>0</v>
      </c>
      <c r="F6" s="158">
        <v>11.98</v>
      </c>
      <c r="G6" s="158">
        <v>0.15</v>
      </c>
      <c r="H6" s="107"/>
      <c r="I6" s="107"/>
      <c r="J6" s="107"/>
      <c r="K6" s="107"/>
      <c r="L6" s="107"/>
      <c r="M6" s="107"/>
      <c r="N6" s="114"/>
    </row>
    <row r="7" spans="1:14" s="12" customFormat="1" ht="13.95" customHeight="1" x14ac:dyDescent="0.3">
      <c r="A7" s="156">
        <v>0.05</v>
      </c>
      <c r="B7" s="156">
        <v>0</v>
      </c>
      <c r="C7" s="156">
        <v>0.25</v>
      </c>
      <c r="D7" s="156">
        <v>16.96</v>
      </c>
      <c r="E7" s="156">
        <v>0</v>
      </c>
      <c r="F7" s="156">
        <v>11.98</v>
      </c>
      <c r="G7" s="156">
        <v>0.25</v>
      </c>
      <c r="H7" s="107"/>
      <c r="I7" s="107"/>
      <c r="J7" s="107"/>
      <c r="K7" s="107"/>
      <c r="L7" s="107"/>
      <c r="M7" s="107"/>
      <c r="N7" s="114"/>
    </row>
    <row r="8" spans="1:14" s="12" customFormat="1" ht="14.1" customHeight="1" x14ac:dyDescent="0.3">
      <c r="A8" s="156">
        <v>0.1</v>
      </c>
      <c r="B8" s="156">
        <v>0</v>
      </c>
      <c r="C8" s="156">
        <v>0.35</v>
      </c>
      <c r="D8" s="156">
        <v>16.966999999999999</v>
      </c>
      <c r="E8" s="156">
        <v>0</v>
      </c>
      <c r="F8" s="156">
        <v>11.98</v>
      </c>
      <c r="G8" s="156">
        <v>0.35</v>
      </c>
      <c r="H8" s="106"/>
      <c r="I8" s="106"/>
      <c r="J8" s="107"/>
      <c r="K8" s="107"/>
      <c r="L8" s="107"/>
      <c r="M8" s="107"/>
      <c r="N8" s="114"/>
    </row>
    <row r="9" spans="1:14" s="12" customFormat="1" ht="13.95" customHeight="1" x14ac:dyDescent="0.3">
      <c r="A9" s="156">
        <v>0.15</v>
      </c>
      <c r="B9" s="156">
        <v>0</v>
      </c>
      <c r="C9" s="156">
        <v>0.45</v>
      </c>
      <c r="D9" s="156">
        <v>16.972000000000001</v>
      </c>
      <c r="E9" s="156">
        <v>0</v>
      </c>
      <c r="F9" s="156">
        <v>11.98</v>
      </c>
      <c r="G9" s="156">
        <v>0.45</v>
      </c>
      <c r="H9" s="106"/>
      <c r="I9" s="106"/>
      <c r="J9" s="107"/>
      <c r="K9" s="107"/>
      <c r="L9" s="107"/>
      <c r="M9" s="107"/>
      <c r="N9" s="114"/>
    </row>
    <row r="10" spans="1:14" s="12" customFormat="1" ht="13.95" customHeight="1" x14ac:dyDescent="0.3">
      <c r="A10" s="156">
        <v>0.2</v>
      </c>
      <c r="B10" s="156">
        <v>0</v>
      </c>
      <c r="C10" s="156">
        <v>0.55000000000000004</v>
      </c>
      <c r="D10" s="156">
        <v>16.977</v>
      </c>
      <c r="E10" s="156">
        <v>0</v>
      </c>
      <c r="F10" s="156">
        <v>11.98</v>
      </c>
      <c r="G10" s="156">
        <v>0.55000000000000004</v>
      </c>
      <c r="H10" s="106"/>
      <c r="I10" s="106"/>
      <c r="J10" s="107"/>
      <c r="K10" s="107"/>
      <c r="L10" s="107"/>
      <c r="M10" s="107"/>
      <c r="N10" s="114"/>
    </row>
    <row r="11" spans="1:14" s="12" customFormat="1" ht="14.1" customHeight="1" x14ac:dyDescent="0.3">
      <c r="A11" s="156">
        <v>0.25</v>
      </c>
      <c r="B11" s="156">
        <v>0</v>
      </c>
      <c r="C11" s="156">
        <v>0.65</v>
      </c>
      <c r="D11" s="156">
        <v>16.981000000000002</v>
      </c>
      <c r="E11" s="156">
        <v>0</v>
      </c>
      <c r="F11" s="156">
        <v>11.98</v>
      </c>
      <c r="G11" s="156">
        <v>0.65</v>
      </c>
      <c r="H11" s="107"/>
      <c r="I11" s="107"/>
      <c r="J11" s="107"/>
      <c r="K11" s="107"/>
      <c r="L11" s="107"/>
      <c r="M11" s="107"/>
      <c r="N11" s="114"/>
    </row>
    <row r="12" spans="1:14" s="12" customFormat="1" ht="13.95" customHeight="1" x14ac:dyDescent="0.3">
      <c r="A12" s="156">
        <v>0.3</v>
      </c>
      <c r="B12" s="156">
        <v>0</v>
      </c>
      <c r="C12" s="156">
        <v>0.75</v>
      </c>
      <c r="D12" s="156">
        <v>16.984000000000002</v>
      </c>
      <c r="E12" s="156">
        <v>0</v>
      </c>
      <c r="F12" s="156">
        <v>11.98</v>
      </c>
      <c r="G12" s="156">
        <v>0.75</v>
      </c>
      <c r="H12" s="107"/>
      <c r="I12" s="107"/>
      <c r="J12" s="107"/>
      <c r="K12" s="107"/>
      <c r="L12" s="107"/>
      <c r="M12" s="107"/>
      <c r="N12" s="114"/>
    </row>
    <row r="13" spans="1:14" s="12" customFormat="1" ht="13.95" customHeight="1" x14ac:dyDescent="0.3">
      <c r="A13" s="156">
        <v>0.35</v>
      </c>
      <c r="B13" s="156">
        <v>0</v>
      </c>
      <c r="C13" s="156">
        <v>0.85</v>
      </c>
      <c r="D13" s="156">
        <v>16.986999999999998</v>
      </c>
      <c r="E13" s="156">
        <v>0</v>
      </c>
      <c r="F13" s="156">
        <v>11.98</v>
      </c>
      <c r="G13" s="156">
        <v>0.85</v>
      </c>
      <c r="H13" s="107"/>
      <c r="I13" s="107"/>
      <c r="J13" s="107"/>
      <c r="K13" s="107"/>
      <c r="L13" s="107"/>
      <c r="M13" s="107"/>
      <c r="N13" s="114"/>
    </row>
    <row r="14" spans="1:14" s="12" customFormat="1" ht="14.1" customHeight="1" x14ac:dyDescent="0.3">
      <c r="A14" s="156">
        <v>0.4</v>
      </c>
      <c r="B14" s="156">
        <v>0</v>
      </c>
      <c r="C14" s="156">
        <v>0.95</v>
      </c>
      <c r="D14" s="156">
        <v>16.989999999999998</v>
      </c>
      <c r="E14" s="156">
        <v>0</v>
      </c>
      <c r="F14" s="156">
        <v>11.98</v>
      </c>
      <c r="G14" s="156">
        <v>0.95</v>
      </c>
      <c r="H14" s="106"/>
      <c r="I14" s="107"/>
      <c r="J14" s="107"/>
      <c r="K14" s="107"/>
      <c r="L14" s="107"/>
      <c r="M14" s="107"/>
      <c r="N14" s="114"/>
    </row>
    <row r="15" spans="1:14" s="12" customFormat="1" ht="13.95" customHeight="1" x14ac:dyDescent="0.3">
      <c r="A15" s="156">
        <v>0.45</v>
      </c>
      <c r="B15" s="156">
        <v>0</v>
      </c>
      <c r="C15" s="156">
        <v>1.05</v>
      </c>
      <c r="D15" s="156">
        <v>16.992000000000001</v>
      </c>
      <c r="E15" s="156">
        <v>0</v>
      </c>
      <c r="F15" s="156">
        <v>11.98</v>
      </c>
      <c r="G15" s="156">
        <v>1.05</v>
      </c>
      <c r="H15" s="105"/>
      <c r="I15" s="105"/>
      <c r="J15" s="105"/>
      <c r="K15" s="105"/>
      <c r="L15" s="105"/>
      <c r="M15" s="105"/>
      <c r="N15" s="114"/>
    </row>
    <row r="16" spans="1:14" s="12" customFormat="1" ht="13.95" customHeight="1" x14ac:dyDescent="0.3">
      <c r="A16" s="156">
        <v>0.5</v>
      </c>
      <c r="B16" s="156">
        <v>0</v>
      </c>
      <c r="C16" s="156">
        <v>1.1499999999999999</v>
      </c>
      <c r="D16" s="156">
        <v>16.994</v>
      </c>
      <c r="E16" s="156">
        <v>0</v>
      </c>
      <c r="F16" s="156">
        <v>11.98</v>
      </c>
      <c r="G16" s="156">
        <v>1.1499999999999999</v>
      </c>
      <c r="H16" s="107"/>
      <c r="I16" s="107"/>
      <c r="J16" s="107"/>
      <c r="K16" s="107"/>
      <c r="L16" s="107"/>
      <c r="M16" s="107"/>
      <c r="N16" s="114"/>
    </row>
    <row r="17" spans="1:14" s="12" customFormat="1" ht="14.1" customHeight="1" x14ac:dyDescent="0.3">
      <c r="A17" s="156">
        <v>0.55000000000000004</v>
      </c>
      <c r="B17" s="156">
        <v>0</v>
      </c>
      <c r="C17" s="156">
        <v>1.25</v>
      </c>
      <c r="D17" s="156">
        <v>16.995000000000001</v>
      </c>
      <c r="E17" s="156">
        <v>0</v>
      </c>
      <c r="F17" s="156">
        <v>11.98</v>
      </c>
      <c r="G17" s="156">
        <v>1.25</v>
      </c>
      <c r="H17" s="107"/>
      <c r="I17" s="107"/>
      <c r="J17" s="107"/>
      <c r="K17" s="107"/>
      <c r="L17" s="107"/>
      <c r="M17" s="107"/>
      <c r="N17" s="114"/>
    </row>
    <row r="18" spans="1:14" s="12" customFormat="1" ht="13.95" customHeight="1" x14ac:dyDescent="0.3">
      <c r="A18" s="156">
        <v>0.6</v>
      </c>
      <c r="B18" s="156">
        <v>0</v>
      </c>
      <c r="C18" s="156">
        <v>1.35</v>
      </c>
      <c r="D18" s="156">
        <v>16.995999999999999</v>
      </c>
      <c r="E18" s="156">
        <v>0</v>
      </c>
      <c r="F18" s="156">
        <v>11.98</v>
      </c>
      <c r="G18" s="156">
        <v>1.35</v>
      </c>
      <c r="H18" s="107"/>
      <c r="I18" s="107"/>
      <c r="J18" s="107"/>
      <c r="K18" s="107"/>
      <c r="L18" s="107"/>
      <c r="M18" s="107"/>
      <c r="N18" s="114"/>
    </row>
    <row r="19" spans="1:14" s="12" customFormat="1" ht="13.95" customHeight="1" x14ac:dyDescent="0.3">
      <c r="A19" s="156">
        <v>0.65</v>
      </c>
      <c r="B19" s="156">
        <v>0</v>
      </c>
      <c r="C19" s="156">
        <v>1.45</v>
      </c>
      <c r="D19" s="156">
        <v>16.997</v>
      </c>
      <c r="E19" s="156">
        <v>0</v>
      </c>
      <c r="F19" s="156">
        <v>11.98</v>
      </c>
      <c r="G19" s="156">
        <v>1.45</v>
      </c>
      <c r="H19" s="107"/>
      <c r="I19" s="107"/>
      <c r="J19" s="107"/>
      <c r="K19" s="107"/>
      <c r="L19" s="107"/>
      <c r="M19" s="107"/>
      <c r="N19" s="114"/>
    </row>
    <row r="20" spans="1:14" s="12" customFormat="1" ht="14.1" customHeight="1" x14ac:dyDescent="0.3">
      <c r="A20" s="156">
        <v>0.7</v>
      </c>
      <c r="B20" s="156">
        <v>0</v>
      </c>
      <c r="C20" s="156">
        <v>1.55</v>
      </c>
      <c r="D20" s="156">
        <v>16.997</v>
      </c>
      <c r="E20" s="156">
        <v>0</v>
      </c>
      <c r="F20" s="156">
        <v>11.98</v>
      </c>
      <c r="G20" s="156">
        <v>1.55</v>
      </c>
      <c r="H20" s="107"/>
      <c r="I20" s="107"/>
      <c r="J20" s="107"/>
      <c r="K20" s="107"/>
      <c r="L20" s="107"/>
      <c r="M20" s="107"/>
      <c r="N20" s="114"/>
    </row>
    <row r="21" spans="1:14" s="12" customFormat="1" ht="13.95" customHeight="1" x14ac:dyDescent="0.3">
      <c r="A21" s="156">
        <v>0.75</v>
      </c>
      <c r="B21" s="156">
        <v>0</v>
      </c>
      <c r="C21" s="156">
        <v>1.65</v>
      </c>
      <c r="D21" s="156">
        <v>16.997</v>
      </c>
      <c r="E21" s="156">
        <v>0</v>
      </c>
      <c r="F21" s="156">
        <v>11.98</v>
      </c>
      <c r="G21" s="156">
        <v>1.65</v>
      </c>
      <c r="H21" s="107"/>
      <c r="I21" s="107"/>
      <c r="J21" s="107"/>
      <c r="K21" s="107"/>
      <c r="L21" s="107"/>
      <c r="M21" s="107"/>
      <c r="N21" s="114"/>
    </row>
    <row r="22" spans="1:14" s="12" customFormat="1" ht="13.95" customHeight="1" x14ac:dyDescent="0.3">
      <c r="A22" s="156">
        <v>0.8</v>
      </c>
      <c r="B22" s="156">
        <v>0</v>
      </c>
      <c r="C22" s="156">
        <v>1.75</v>
      </c>
      <c r="D22" s="156">
        <v>16.997</v>
      </c>
      <c r="E22" s="156">
        <v>0</v>
      </c>
      <c r="F22" s="156">
        <v>11.98</v>
      </c>
      <c r="G22" s="156">
        <v>1.75</v>
      </c>
      <c r="H22" s="106"/>
      <c r="I22" s="106"/>
      <c r="J22" s="105"/>
      <c r="K22" s="106"/>
      <c r="L22" s="106"/>
      <c r="M22" s="106"/>
    </row>
    <row r="23" spans="1:14" s="12" customFormat="1" ht="14.1" customHeight="1" x14ac:dyDescent="0.3">
      <c r="A23" s="156">
        <v>0.85</v>
      </c>
      <c r="B23" s="156">
        <v>0</v>
      </c>
      <c r="C23" s="156">
        <v>1.85</v>
      </c>
      <c r="D23" s="156">
        <v>16.997</v>
      </c>
      <c r="E23" s="156">
        <v>0</v>
      </c>
      <c r="F23" s="156">
        <v>11.98</v>
      </c>
      <c r="G23" s="156">
        <v>1.85</v>
      </c>
    </row>
    <row r="24" spans="1:14" s="12" customFormat="1" ht="13.95" customHeight="1" x14ac:dyDescent="0.3">
      <c r="A24" s="156">
        <v>0.9</v>
      </c>
      <c r="B24" s="156">
        <v>0</v>
      </c>
      <c r="C24" s="156">
        <v>1.95</v>
      </c>
      <c r="D24" s="156">
        <v>16.997</v>
      </c>
      <c r="E24" s="156">
        <v>0</v>
      </c>
      <c r="F24" s="156">
        <v>11.98</v>
      </c>
      <c r="G24" s="156">
        <v>1.95</v>
      </c>
    </row>
    <row r="25" spans="1:14" s="12" customFormat="1" ht="13.95" customHeight="1" x14ac:dyDescent="0.3">
      <c r="A25" s="156">
        <v>0.95</v>
      </c>
      <c r="B25" s="156">
        <v>0</v>
      </c>
      <c r="C25" s="156">
        <v>2.0499999999999998</v>
      </c>
      <c r="D25" s="156">
        <v>16.997</v>
      </c>
      <c r="E25" s="156">
        <v>0</v>
      </c>
      <c r="F25" s="156">
        <v>11.98</v>
      </c>
      <c r="G25" s="156">
        <v>2.0499999999999998</v>
      </c>
    </row>
    <row r="26" spans="1:14" s="12" customFormat="1" ht="14.1" customHeight="1" x14ac:dyDescent="0.3">
      <c r="A26" s="156">
        <v>1</v>
      </c>
      <c r="B26" s="156">
        <v>0</v>
      </c>
      <c r="C26" s="156">
        <v>2.15</v>
      </c>
      <c r="D26" s="156">
        <v>16.997</v>
      </c>
      <c r="E26" s="156">
        <v>0</v>
      </c>
      <c r="F26" s="156">
        <v>11.98</v>
      </c>
      <c r="G26" s="156">
        <v>2.15</v>
      </c>
    </row>
    <row r="27" spans="1:14" s="12" customFormat="1" ht="13.95" customHeight="1" x14ac:dyDescent="0.3">
      <c r="A27" s="156">
        <v>1.05</v>
      </c>
      <c r="B27" s="156">
        <v>0</v>
      </c>
      <c r="C27" s="156">
        <v>2.25</v>
      </c>
      <c r="D27" s="156">
        <v>16.997</v>
      </c>
      <c r="E27" s="156">
        <v>0</v>
      </c>
      <c r="F27" s="156">
        <v>11.98</v>
      </c>
      <c r="G27" s="156">
        <v>2.25</v>
      </c>
    </row>
    <row r="28" spans="1:14" s="113" customFormat="1" ht="13.95" customHeight="1" x14ac:dyDescent="0.3">
      <c r="A28" s="156">
        <v>1.1000000000000001</v>
      </c>
      <c r="B28" s="156">
        <v>0</v>
      </c>
      <c r="C28" s="156">
        <v>2.35</v>
      </c>
      <c r="D28" s="156">
        <v>16.997</v>
      </c>
      <c r="E28" s="156">
        <v>0</v>
      </c>
      <c r="F28" s="156">
        <v>11.98</v>
      </c>
      <c r="G28" s="156">
        <v>2.35</v>
      </c>
    </row>
    <row r="29" spans="1:14" s="113" customFormat="1" ht="14.1" customHeight="1" x14ac:dyDescent="0.3">
      <c r="A29" s="156">
        <v>1.1499999999999999</v>
      </c>
      <c r="B29" s="156">
        <v>0</v>
      </c>
      <c r="C29" s="156">
        <v>2.4500000000000002</v>
      </c>
      <c r="D29" s="156">
        <v>16.997</v>
      </c>
      <c r="E29" s="156">
        <v>0</v>
      </c>
      <c r="F29" s="156">
        <v>11.98</v>
      </c>
      <c r="G29" s="156">
        <v>2.4500000000000002</v>
      </c>
    </row>
    <row r="30" spans="1:14" s="113" customFormat="1" ht="13.95" customHeight="1" x14ac:dyDescent="0.3">
      <c r="A30" s="156">
        <v>1.2</v>
      </c>
      <c r="B30" s="156">
        <v>0</v>
      </c>
      <c r="C30" s="156">
        <v>2.5499999999999998</v>
      </c>
      <c r="D30" s="156">
        <v>16.997</v>
      </c>
      <c r="E30" s="156">
        <v>0</v>
      </c>
      <c r="F30" s="156">
        <v>11.98</v>
      </c>
      <c r="G30" s="156">
        <v>2.5499999999999998</v>
      </c>
    </row>
    <row r="31" spans="1:14" s="113" customFormat="1" ht="13.95" customHeight="1" x14ac:dyDescent="0.3">
      <c r="A31" s="156">
        <v>1.25</v>
      </c>
      <c r="B31" s="156">
        <v>0</v>
      </c>
      <c r="C31" s="156">
        <v>2.65</v>
      </c>
      <c r="D31" s="156">
        <v>16.997</v>
      </c>
      <c r="E31" s="156">
        <v>0</v>
      </c>
      <c r="F31" s="156">
        <v>11.98</v>
      </c>
      <c r="G31" s="156">
        <v>2.65</v>
      </c>
    </row>
    <row r="32" spans="1:14" s="113" customFormat="1" ht="13.8" customHeight="1" x14ac:dyDescent="0.3">
      <c r="A32" s="156">
        <v>1.3</v>
      </c>
      <c r="B32" s="156">
        <v>0</v>
      </c>
      <c r="C32" s="156">
        <v>2.75</v>
      </c>
      <c r="D32" s="156">
        <v>16.997</v>
      </c>
      <c r="E32" s="156">
        <v>0</v>
      </c>
      <c r="F32" s="156">
        <v>11.98</v>
      </c>
      <c r="G32" s="156">
        <v>2.75</v>
      </c>
    </row>
    <row r="33" spans="1:7" s="113" customFormat="1" ht="13.95" customHeight="1" x14ac:dyDescent="0.3">
      <c r="A33" s="156">
        <v>1.35</v>
      </c>
      <c r="B33" s="156">
        <v>0</v>
      </c>
      <c r="C33" s="156">
        <v>2.85</v>
      </c>
      <c r="D33" s="156">
        <v>16.997</v>
      </c>
      <c r="E33" s="156">
        <v>0</v>
      </c>
      <c r="F33" s="156">
        <v>11.98</v>
      </c>
      <c r="G33" s="156">
        <v>2.85</v>
      </c>
    </row>
    <row r="34" spans="1:7" s="113" customFormat="1" ht="13.95" customHeight="1" x14ac:dyDescent="0.3">
      <c r="A34" s="156">
        <v>1.4</v>
      </c>
      <c r="B34" s="156">
        <v>0</v>
      </c>
      <c r="C34" s="156">
        <v>2.95</v>
      </c>
      <c r="D34" s="156">
        <v>16.997</v>
      </c>
      <c r="E34" s="156">
        <v>0</v>
      </c>
      <c r="F34" s="156">
        <v>11.98</v>
      </c>
      <c r="G34" s="156">
        <v>2.95</v>
      </c>
    </row>
    <row r="35" spans="1:7" s="113" customFormat="1" ht="14.1" customHeight="1" x14ac:dyDescent="0.3">
      <c r="A35" s="156">
        <v>1.45</v>
      </c>
      <c r="B35" s="156">
        <v>0</v>
      </c>
      <c r="C35" s="156">
        <v>3.05</v>
      </c>
      <c r="D35" s="156">
        <v>16.997</v>
      </c>
      <c r="E35" s="156">
        <v>0</v>
      </c>
      <c r="F35" s="156">
        <v>11.98</v>
      </c>
      <c r="G35" s="156">
        <v>3.05</v>
      </c>
    </row>
    <row r="36" spans="1:7" s="113" customFormat="1" ht="14.4" customHeight="1" x14ac:dyDescent="0.3">
      <c r="A36" s="156">
        <v>1.5</v>
      </c>
      <c r="B36" s="156">
        <v>0</v>
      </c>
      <c r="C36" s="156">
        <v>3.15</v>
      </c>
      <c r="D36" s="156">
        <v>16.997</v>
      </c>
      <c r="E36" s="156">
        <v>0</v>
      </c>
      <c r="F36" s="156">
        <v>11.98</v>
      </c>
      <c r="G36" s="156">
        <v>3.15</v>
      </c>
    </row>
    <row r="37" spans="1:7" s="113" customFormat="1" x14ac:dyDescent="0.3">
      <c r="A37" s="156">
        <v>1.55</v>
      </c>
      <c r="B37" s="156">
        <v>0</v>
      </c>
      <c r="C37" s="156">
        <v>3.25</v>
      </c>
      <c r="D37" s="156">
        <v>16.997</v>
      </c>
      <c r="E37" s="156">
        <v>0</v>
      </c>
      <c r="F37" s="156">
        <v>11.98</v>
      </c>
      <c r="G37" s="156">
        <v>3.25</v>
      </c>
    </row>
    <row r="38" spans="1:7" s="113" customFormat="1" x14ac:dyDescent="0.3">
      <c r="A38" s="156">
        <v>1.6</v>
      </c>
      <c r="B38" s="156">
        <v>0</v>
      </c>
      <c r="C38" s="156">
        <v>3.35</v>
      </c>
      <c r="D38" s="156">
        <v>16.997</v>
      </c>
      <c r="E38" s="156">
        <v>0</v>
      </c>
      <c r="F38" s="156">
        <v>11.98</v>
      </c>
      <c r="G38" s="156">
        <v>3.35</v>
      </c>
    </row>
    <row r="39" spans="1:7" s="12" customFormat="1" x14ac:dyDescent="0.3">
      <c r="A39" s="156">
        <v>1.65</v>
      </c>
      <c r="B39" s="156">
        <v>0</v>
      </c>
      <c r="C39" s="156">
        <v>3.45</v>
      </c>
      <c r="D39" s="156">
        <v>16.997</v>
      </c>
      <c r="E39" s="156">
        <v>0</v>
      </c>
      <c r="F39" s="156">
        <v>11.98</v>
      </c>
      <c r="G39" s="156">
        <v>3.45</v>
      </c>
    </row>
    <row r="40" spans="1:7" s="12" customFormat="1" x14ac:dyDescent="0.3">
      <c r="A40" s="156">
        <v>1.7</v>
      </c>
      <c r="B40" s="156">
        <v>0</v>
      </c>
      <c r="C40" s="156">
        <v>3.55</v>
      </c>
      <c r="D40" s="156">
        <v>16.997</v>
      </c>
      <c r="E40" s="156">
        <v>0</v>
      </c>
      <c r="F40" s="156">
        <v>11.98</v>
      </c>
      <c r="G40" s="156">
        <v>3.55</v>
      </c>
    </row>
    <row r="41" spans="1:7" s="12" customFormat="1" x14ac:dyDescent="0.3">
      <c r="A41" s="156">
        <v>1.75</v>
      </c>
      <c r="B41" s="156">
        <v>0</v>
      </c>
      <c r="C41" s="156">
        <v>3.65</v>
      </c>
      <c r="D41" s="156">
        <v>16.997</v>
      </c>
      <c r="E41" s="156">
        <v>0</v>
      </c>
      <c r="F41" s="156">
        <v>11.98</v>
      </c>
      <c r="G41" s="156">
        <v>3.65</v>
      </c>
    </row>
    <row r="42" spans="1:7" s="12" customFormat="1" x14ac:dyDescent="0.3">
      <c r="A42" s="156">
        <v>1.8</v>
      </c>
      <c r="B42" s="156">
        <v>0</v>
      </c>
      <c r="C42" s="156">
        <v>3.75</v>
      </c>
      <c r="D42" s="156">
        <v>16.997</v>
      </c>
      <c r="E42" s="156">
        <v>0</v>
      </c>
      <c r="F42" s="156">
        <v>11.98</v>
      </c>
      <c r="G42" s="156">
        <v>3.75</v>
      </c>
    </row>
    <row r="43" spans="1:7" s="12" customFormat="1" x14ac:dyDescent="0.3">
      <c r="A43" s="156">
        <v>1.85</v>
      </c>
      <c r="B43" s="156">
        <v>0</v>
      </c>
      <c r="C43" s="156">
        <v>3.85</v>
      </c>
      <c r="D43" s="156">
        <v>16.997</v>
      </c>
      <c r="E43" s="156">
        <v>0</v>
      </c>
      <c r="F43" s="156">
        <v>11.98</v>
      </c>
      <c r="G43" s="156">
        <v>3.85</v>
      </c>
    </row>
    <row r="44" spans="1:7" s="12" customFormat="1" x14ac:dyDescent="0.3">
      <c r="A44" s="156">
        <v>1.9</v>
      </c>
      <c r="B44" s="156">
        <v>0</v>
      </c>
      <c r="C44" s="156">
        <v>3.95</v>
      </c>
      <c r="D44" s="156">
        <v>16.997</v>
      </c>
      <c r="E44" s="156">
        <v>0</v>
      </c>
      <c r="F44" s="156">
        <v>11.98</v>
      </c>
      <c r="G44" s="156">
        <v>3.95</v>
      </c>
    </row>
    <row r="45" spans="1:7" s="12" customFormat="1" x14ac:dyDescent="0.3">
      <c r="A45" s="156">
        <v>1.95</v>
      </c>
      <c r="B45" s="156">
        <v>0</v>
      </c>
      <c r="C45" s="156">
        <v>4.05</v>
      </c>
      <c r="D45" s="156">
        <v>16.997</v>
      </c>
      <c r="E45" s="156">
        <v>0</v>
      </c>
      <c r="F45" s="156">
        <v>11.98</v>
      </c>
      <c r="G45" s="156">
        <v>4.05</v>
      </c>
    </row>
    <row r="46" spans="1:7" s="12" customFormat="1" x14ac:dyDescent="0.3">
      <c r="A46" s="156">
        <v>2</v>
      </c>
      <c r="B46" s="156">
        <v>0</v>
      </c>
      <c r="C46" s="156">
        <v>4.1500000000000004</v>
      </c>
      <c r="D46" s="156">
        <v>16.997</v>
      </c>
      <c r="E46" s="156">
        <v>0</v>
      </c>
      <c r="F46" s="156">
        <v>11.98</v>
      </c>
      <c r="G46" s="156">
        <v>4.1500000000000004</v>
      </c>
    </row>
    <row r="47" spans="1:7" s="12" customFormat="1" x14ac:dyDescent="0.3">
      <c r="A47" s="156">
        <v>2</v>
      </c>
      <c r="B47" s="156">
        <v>17.02</v>
      </c>
      <c r="C47" s="156">
        <v>1.2330000000000001</v>
      </c>
      <c r="D47" s="156">
        <v>16.942</v>
      </c>
      <c r="E47" s="156">
        <v>2.956</v>
      </c>
      <c r="F47" s="156">
        <v>8.14</v>
      </c>
      <c r="G47" s="156">
        <v>1.7110000000000001</v>
      </c>
    </row>
    <row r="48" spans="1:7" s="12" customFormat="1" x14ac:dyDescent="0.3">
      <c r="A48" s="156">
        <v>2.0499999999999998</v>
      </c>
      <c r="B48" s="156">
        <v>17.59</v>
      </c>
      <c r="C48" s="156">
        <v>1.2589999999999999</v>
      </c>
      <c r="D48" s="156">
        <v>16.943000000000001</v>
      </c>
      <c r="E48" s="156">
        <v>2.9609999999999999</v>
      </c>
      <c r="F48" s="156">
        <v>8.17</v>
      </c>
      <c r="G48" s="156">
        <v>1.7230000000000001</v>
      </c>
    </row>
    <row r="49" spans="1:7" s="12" customFormat="1" x14ac:dyDescent="0.3">
      <c r="A49" s="156">
        <v>2.1</v>
      </c>
      <c r="B49" s="156">
        <v>18.170000000000002</v>
      </c>
      <c r="C49" s="156">
        <v>1.2849999999999999</v>
      </c>
      <c r="D49" s="156">
        <v>16.943999999999999</v>
      </c>
      <c r="E49" s="156">
        <v>2.9660000000000002</v>
      </c>
      <c r="F49" s="156">
        <v>8.2100000000000009</v>
      </c>
      <c r="G49" s="156">
        <v>1.736</v>
      </c>
    </row>
    <row r="50" spans="1:7" s="12" customFormat="1" x14ac:dyDescent="0.3">
      <c r="A50" s="156">
        <v>2.15</v>
      </c>
      <c r="B50" s="156">
        <v>18.75</v>
      </c>
      <c r="C50" s="156">
        <v>1.3109999999999999</v>
      </c>
      <c r="D50" s="156">
        <v>16.945</v>
      </c>
      <c r="E50" s="156">
        <v>2.97</v>
      </c>
      <c r="F50" s="156">
        <v>8.25</v>
      </c>
      <c r="G50" s="156">
        <v>1.75</v>
      </c>
    </row>
    <row r="51" spans="1:7" s="12" customFormat="1" x14ac:dyDescent="0.3">
      <c r="A51" s="156">
        <v>2.2000000000000002</v>
      </c>
      <c r="B51" s="156">
        <v>19.329999999999998</v>
      </c>
      <c r="C51" s="156">
        <v>1.3360000000000001</v>
      </c>
      <c r="D51" s="156">
        <v>16.946000000000002</v>
      </c>
      <c r="E51" s="156">
        <v>2.9740000000000002</v>
      </c>
      <c r="F51" s="156">
        <v>8.2899999999999991</v>
      </c>
      <c r="G51" s="156">
        <v>1.7649999999999999</v>
      </c>
    </row>
    <row r="52" spans="1:7" s="12" customFormat="1" x14ac:dyDescent="0.3">
      <c r="A52" s="156">
        <v>2.25</v>
      </c>
      <c r="B52" s="156">
        <v>19.91</v>
      </c>
      <c r="C52" s="156">
        <v>1.359</v>
      </c>
      <c r="D52" s="156">
        <v>16.946999999999999</v>
      </c>
      <c r="E52" s="156">
        <v>2.9780000000000002</v>
      </c>
      <c r="F52" s="156">
        <v>8.32</v>
      </c>
      <c r="G52" s="156">
        <v>1.78</v>
      </c>
    </row>
    <row r="53" spans="1:7" s="12" customFormat="1" x14ac:dyDescent="0.3">
      <c r="A53" s="156">
        <v>2.2999999999999998</v>
      </c>
      <c r="B53" s="156">
        <v>20.49</v>
      </c>
      <c r="C53" s="156">
        <v>1.381</v>
      </c>
      <c r="D53" s="156">
        <v>16.948</v>
      </c>
      <c r="E53" s="156">
        <v>2.9820000000000002</v>
      </c>
      <c r="F53" s="156">
        <v>8.36</v>
      </c>
      <c r="G53" s="156">
        <v>1.796</v>
      </c>
    </row>
    <row r="54" spans="1:7" s="12" customFormat="1" x14ac:dyDescent="0.3">
      <c r="A54" s="156">
        <v>2.35</v>
      </c>
      <c r="B54" s="156">
        <v>21.07</v>
      </c>
      <c r="C54" s="156">
        <v>1.4019999999999999</v>
      </c>
      <c r="D54" s="156">
        <v>16.949000000000002</v>
      </c>
      <c r="E54" s="156">
        <v>2.9849999999999999</v>
      </c>
      <c r="F54" s="156">
        <v>8.4</v>
      </c>
      <c r="G54" s="156">
        <v>1.8120000000000001</v>
      </c>
    </row>
    <row r="55" spans="1:7" s="12" customFormat="1" x14ac:dyDescent="0.3">
      <c r="A55" s="156">
        <v>2.4</v>
      </c>
      <c r="B55" s="156">
        <v>21.66</v>
      </c>
      <c r="C55" s="156">
        <v>1.42</v>
      </c>
      <c r="D55" s="156">
        <v>16.95</v>
      </c>
      <c r="E55" s="156">
        <v>2.9889999999999999</v>
      </c>
      <c r="F55" s="156">
        <v>8.44</v>
      </c>
      <c r="G55" s="156">
        <v>1.83</v>
      </c>
    </row>
    <row r="56" spans="1:7" s="12" customFormat="1" x14ac:dyDescent="0.3">
      <c r="A56" s="156">
        <v>2.4500000000000002</v>
      </c>
      <c r="B56" s="156">
        <v>22.24</v>
      </c>
      <c r="C56" s="156">
        <v>1.4359999999999999</v>
      </c>
      <c r="D56" s="156">
        <v>16.95</v>
      </c>
      <c r="E56" s="156">
        <v>2.992</v>
      </c>
      <c r="F56" s="156">
        <v>8.48</v>
      </c>
      <c r="G56" s="156">
        <v>1.849</v>
      </c>
    </row>
    <row r="57" spans="1:7" s="12" customFormat="1" x14ac:dyDescent="0.3">
      <c r="A57" s="156">
        <v>2.5</v>
      </c>
      <c r="B57" s="156">
        <v>22.83</v>
      </c>
      <c r="C57" s="156">
        <v>1.492</v>
      </c>
      <c r="D57" s="156">
        <v>16.951000000000001</v>
      </c>
      <c r="E57" s="156">
        <v>2.996</v>
      </c>
      <c r="F57" s="156">
        <v>8.52</v>
      </c>
      <c r="G57" s="156">
        <v>1.87</v>
      </c>
    </row>
    <row r="58" spans="1:7" s="12" customFormat="1" x14ac:dyDescent="0.3">
      <c r="A58" s="156">
        <v>2.5499999999999998</v>
      </c>
      <c r="B58" s="156">
        <v>23.41</v>
      </c>
      <c r="C58" s="156">
        <v>1.518</v>
      </c>
      <c r="D58" s="156">
        <v>16.951000000000001</v>
      </c>
      <c r="E58" s="156">
        <v>2.9990000000000001</v>
      </c>
      <c r="F58" s="156">
        <v>8.56</v>
      </c>
      <c r="G58" s="156">
        <v>1.883</v>
      </c>
    </row>
    <row r="59" spans="1:7" s="12" customFormat="1" x14ac:dyDescent="0.3">
      <c r="A59" s="156">
        <v>2.6</v>
      </c>
      <c r="B59" s="156">
        <v>24</v>
      </c>
      <c r="C59" s="156">
        <v>1.544</v>
      </c>
      <c r="D59" s="156">
        <v>16.952000000000002</v>
      </c>
      <c r="E59" s="156">
        <v>3.0019999999999998</v>
      </c>
      <c r="F59" s="156">
        <v>8.59</v>
      </c>
      <c r="G59" s="156">
        <v>1.921</v>
      </c>
    </row>
    <row r="60" spans="1:7" s="12" customFormat="1" x14ac:dyDescent="0.3">
      <c r="A60" s="156">
        <v>2.65</v>
      </c>
      <c r="B60" s="156">
        <v>24.59</v>
      </c>
      <c r="C60" s="156">
        <v>1.569</v>
      </c>
      <c r="D60" s="156">
        <v>16.952999999999999</v>
      </c>
      <c r="E60" s="156">
        <v>3.0049999999999999</v>
      </c>
      <c r="F60" s="156">
        <v>8.6300000000000008</v>
      </c>
      <c r="G60" s="156">
        <v>1.94</v>
      </c>
    </row>
    <row r="61" spans="1:7" s="12" customFormat="1" x14ac:dyDescent="0.3">
      <c r="A61" s="156">
        <v>2.7</v>
      </c>
      <c r="B61" s="156">
        <v>25.19</v>
      </c>
      <c r="C61" s="156">
        <v>1.595</v>
      </c>
      <c r="D61" s="156">
        <v>16.954000000000001</v>
      </c>
      <c r="E61" s="156">
        <v>3.008</v>
      </c>
      <c r="F61" s="156">
        <v>8.67</v>
      </c>
      <c r="G61" s="156">
        <v>1.9550000000000001</v>
      </c>
    </row>
    <row r="62" spans="1:7" s="12" customFormat="1" x14ac:dyDescent="0.3">
      <c r="A62" s="156">
        <v>2.75</v>
      </c>
      <c r="B62" s="156">
        <v>25.78</v>
      </c>
      <c r="C62" s="156">
        <v>1.621</v>
      </c>
      <c r="D62" s="156">
        <v>16.954999999999998</v>
      </c>
      <c r="E62" s="156">
        <v>3.0110000000000001</v>
      </c>
      <c r="F62" s="156">
        <v>8.7100000000000009</v>
      </c>
      <c r="G62" s="156">
        <v>1.97</v>
      </c>
    </row>
    <row r="63" spans="1:7" s="12" customFormat="1" x14ac:dyDescent="0.3">
      <c r="A63" s="156">
        <v>2.8</v>
      </c>
      <c r="B63" s="156">
        <v>26.37</v>
      </c>
      <c r="C63" s="156">
        <v>1.647</v>
      </c>
      <c r="D63" s="156">
        <v>16.956</v>
      </c>
      <c r="E63" s="156">
        <v>3.0139999999999998</v>
      </c>
      <c r="F63" s="156">
        <v>8.75</v>
      </c>
      <c r="G63" s="156">
        <v>1.9950000000000001</v>
      </c>
    </row>
    <row r="64" spans="1:7" s="12" customFormat="1" x14ac:dyDescent="0.3">
      <c r="A64" s="156">
        <v>2.85</v>
      </c>
      <c r="B64" s="156">
        <v>26.96</v>
      </c>
      <c r="C64" s="156">
        <v>1.673</v>
      </c>
      <c r="D64" s="156">
        <v>16.956</v>
      </c>
      <c r="E64" s="156">
        <v>3.0169999999999999</v>
      </c>
      <c r="F64" s="156">
        <v>8.7899999999999991</v>
      </c>
      <c r="G64" s="156">
        <v>2.0129999999999999</v>
      </c>
    </row>
    <row r="65" spans="1:7" s="12" customFormat="1" x14ac:dyDescent="0.3">
      <c r="A65" s="156">
        <v>2.9</v>
      </c>
      <c r="B65" s="156">
        <v>27.54</v>
      </c>
      <c r="C65" s="156">
        <v>1.6990000000000001</v>
      </c>
      <c r="D65" s="156">
        <v>16.957000000000001</v>
      </c>
      <c r="E65" s="156">
        <v>3.02</v>
      </c>
      <c r="F65" s="156">
        <v>8.83</v>
      </c>
      <c r="G65" s="156">
        <v>2.0299999999999998</v>
      </c>
    </row>
    <row r="66" spans="1:7" s="12" customFormat="1" x14ac:dyDescent="0.3">
      <c r="A66" s="156">
        <v>2.95</v>
      </c>
      <c r="B66" s="156">
        <v>28.14</v>
      </c>
      <c r="C66" s="156">
        <v>1.7250000000000001</v>
      </c>
      <c r="D66" s="156">
        <v>16.957000000000001</v>
      </c>
      <c r="E66" s="156">
        <v>3.0230000000000001</v>
      </c>
      <c r="F66" s="156">
        <v>8.8699999999999992</v>
      </c>
      <c r="G66" s="156">
        <v>2.0430000000000001</v>
      </c>
    </row>
    <row r="67" spans="1:7" s="12" customFormat="1" x14ac:dyDescent="0.3">
      <c r="A67" s="156">
        <v>3</v>
      </c>
      <c r="B67" s="156">
        <v>28.73</v>
      </c>
      <c r="C67" s="156">
        <v>1.7509999999999999</v>
      </c>
      <c r="D67" s="156">
        <v>16.957999999999998</v>
      </c>
      <c r="E67" s="156">
        <v>3.0259999999999998</v>
      </c>
      <c r="F67" s="156">
        <v>8.91</v>
      </c>
      <c r="G67" s="156">
        <v>2.0609999999999999</v>
      </c>
    </row>
    <row r="68" spans="1:7" s="12" customFormat="1" x14ac:dyDescent="0.3">
      <c r="A68" s="156">
        <v>3.05</v>
      </c>
      <c r="B68" s="156">
        <v>29.32</v>
      </c>
      <c r="C68" s="156">
        <v>1.776</v>
      </c>
      <c r="D68" s="156">
        <v>16.957999999999998</v>
      </c>
      <c r="E68" s="156">
        <v>3.0289999999999999</v>
      </c>
      <c r="F68" s="156">
        <v>8.9499999999999993</v>
      </c>
      <c r="G68" s="156">
        <v>2.0819999999999999</v>
      </c>
    </row>
    <row r="69" spans="1:7" s="12" customFormat="1" x14ac:dyDescent="0.3">
      <c r="A69" s="156">
        <v>3.1</v>
      </c>
      <c r="B69" s="156">
        <v>29.92</v>
      </c>
      <c r="C69" s="156">
        <v>1.802</v>
      </c>
      <c r="D69" s="156">
        <v>16.959</v>
      </c>
      <c r="E69" s="156">
        <v>3.032</v>
      </c>
      <c r="F69" s="156">
        <v>8.99</v>
      </c>
      <c r="G69" s="156">
        <v>2.1030000000000002</v>
      </c>
    </row>
    <row r="70" spans="1:7" s="12" customFormat="1" x14ac:dyDescent="0.3">
      <c r="A70" s="156">
        <v>3.15</v>
      </c>
      <c r="B70" s="156">
        <v>30.52</v>
      </c>
      <c r="C70" s="156">
        <v>1.8280000000000001</v>
      </c>
      <c r="D70" s="156">
        <v>16.959</v>
      </c>
      <c r="E70" s="156">
        <v>3.0339999999999998</v>
      </c>
      <c r="F70" s="156">
        <v>9.0299999999999994</v>
      </c>
      <c r="G70" s="156">
        <v>2.1240000000000001</v>
      </c>
    </row>
    <row r="71" spans="1:7" s="12" customFormat="1" x14ac:dyDescent="0.3">
      <c r="A71" s="156">
        <v>3.2</v>
      </c>
      <c r="B71" s="156">
        <v>31.12</v>
      </c>
      <c r="C71" s="156">
        <v>1.8540000000000001</v>
      </c>
      <c r="D71" s="156">
        <v>16.96</v>
      </c>
      <c r="E71" s="156">
        <v>3.0369999999999999</v>
      </c>
      <c r="F71" s="156">
        <v>9.08</v>
      </c>
      <c r="G71" s="156">
        <v>2.1459999999999999</v>
      </c>
    </row>
    <row r="72" spans="1:7" x14ac:dyDescent="0.3">
      <c r="A72" s="156">
        <v>3.25</v>
      </c>
      <c r="B72" s="156">
        <v>31.72</v>
      </c>
      <c r="C72" s="156">
        <v>1.88</v>
      </c>
      <c r="D72" s="156">
        <v>16.96</v>
      </c>
      <c r="E72" s="156">
        <v>3.04</v>
      </c>
      <c r="F72" s="156">
        <v>9.1300000000000008</v>
      </c>
      <c r="G72" s="156">
        <v>2.1669999999999998</v>
      </c>
    </row>
    <row r="73" spans="1:7" x14ac:dyDescent="0.3">
      <c r="A73" s="156">
        <v>3.3</v>
      </c>
      <c r="B73" s="156">
        <v>32.32</v>
      </c>
      <c r="C73" s="156">
        <v>1.9059999999999999</v>
      </c>
      <c r="D73" s="156">
        <v>16.960999999999999</v>
      </c>
      <c r="E73" s="156">
        <v>3.0430000000000001</v>
      </c>
      <c r="F73" s="156">
        <v>9.18</v>
      </c>
      <c r="G73" s="156">
        <v>2.1890000000000001</v>
      </c>
    </row>
    <row r="74" spans="1:7" x14ac:dyDescent="0.3">
      <c r="A74" s="156">
        <v>3.35</v>
      </c>
      <c r="B74" s="156">
        <v>32.92</v>
      </c>
      <c r="C74" s="156">
        <v>1.9319999999999999</v>
      </c>
      <c r="D74" s="156">
        <v>16.960999999999999</v>
      </c>
      <c r="E74" s="156">
        <v>3.0459999999999998</v>
      </c>
      <c r="F74" s="156">
        <v>9.23</v>
      </c>
      <c r="G74" s="156">
        <v>2.21</v>
      </c>
    </row>
    <row r="75" spans="1:7" x14ac:dyDescent="0.3">
      <c r="A75" s="156">
        <v>3.4</v>
      </c>
      <c r="B75" s="156">
        <v>33.520000000000003</v>
      </c>
      <c r="C75" s="156">
        <v>1.958</v>
      </c>
      <c r="D75" s="156">
        <v>16.962</v>
      </c>
      <c r="E75" s="156">
        <v>3.048</v>
      </c>
      <c r="F75" s="156">
        <v>9.2799999999999994</v>
      </c>
      <c r="G75" s="156">
        <v>2.2309999999999999</v>
      </c>
    </row>
    <row r="76" spans="1:7" x14ac:dyDescent="0.3">
      <c r="A76" s="156">
        <v>3.45</v>
      </c>
      <c r="B76" s="156">
        <v>34.119999999999997</v>
      </c>
      <c r="C76" s="156">
        <v>1.984</v>
      </c>
      <c r="D76" s="156">
        <v>16.962</v>
      </c>
      <c r="E76" s="156">
        <v>3.0510000000000002</v>
      </c>
      <c r="F76" s="156">
        <v>9.33</v>
      </c>
      <c r="G76" s="156">
        <v>2.2530000000000001</v>
      </c>
    </row>
    <row r="77" spans="1:7" x14ac:dyDescent="0.3">
      <c r="A77" s="156">
        <v>3.5</v>
      </c>
      <c r="B77" s="156">
        <v>34.72</v>
      </c>
      <c r="C77" s="156">
        <v>2.0099999999999998</v>
      </c>
      <c r="D77" s="156">
        <v>16.963000000000001</v>
      </c>
      <c r="E77" s="156">
        <v>3.0539999999999998</v>
      </c>
      <c r="F77" s="156">
        <v>9.3800000000000008</v>
      </c>
      <c r="G77" s="156">
        <v>2.2759999999999998</v>
      </c>
    </row>
    <row r="78" spans="1:7" x14ac:dyDescent="0.3">
      <c r="A78" s="156">
        <v>3.55</v>
      </c>
      <c r="B78" s="156">
        <v>35.340000000000003</v>
      </c>
      <c r="C78" s="156">
        <v>2.036</v>
      </c>
      <c r="D78" s="156">
        <v>16.963000000000001</v>
      </c>
      <c r="E78" s="156">
        <v>3.0569999999999999</v>
      </c>
      <c r="F78" s="156">
        <v>9.41</v>
      </c>
      <c r="G78" s="156">
        <v>2.298</v>
      </c>
    </row>
    <row r="79" spans="1:7" x14ac:dyDescent="0.3">
      <c r="A79" s="156">
        <v>3.6</v>
      </c>
      <c r="B79" s="156">
        <v>35.94</v>
      </c>
      <c r="C79" s="156">
        <v>2.0609999999999999</v>
      </c>
      <c r="D79" s="156">
        <v>16.963999999999999</v>
      </c>
      <c r="E79" s="156">
        <v>3.0590000000000002</v>
      </c>
      <c r="F79" s="156">
        <v>9.4700000000000006</v>
      </c>
      <c r="G79" s="156">
        <v>2.3199999999999998</v>
      </c>
    </row>
    <row r="80" spans="1:7" x14ac:dyDescent="0.3">
      <c r="A80" s="156">
        <v>3.65</v>
      </c>
      <c r="B80" s="156">
        <v>36.54</v>
      </c>
      <c r="C80" s="156">
        <v>2.0870000000000002</v>
      </c>
      <c r="D80" s="156">
        <v>16.963999999999999</v>
      </c>
      <c r="E80" s="156">
        <v>3.0619999999999998</v>
      </c>
      <c r="F80" s="156">
        <v>9.5</v>
      </c>
      <c r="G80" s="156">
        <v>2.343</v>
      </c>
    </row>
    <row r="81" spans="1:7" x14ac:dyDescent="0.3">
      <c r="A81" s="156">
        <v>3.7</v>
      </c>
      <c r="B81" s="156">
        <v>37.15</v>
      </c>
      <c r="C81" s="156">
        <v>2.113</v>
      </c>
      <c r="D81" s="156">
        <v>16.965</v>
      </c>
      <c r="E81" s="156">
        <v>3.0649999999999999</v>
      </c>
      <c r="F81" s="156">
        <v>9.5399999999999991</v>
      </c>
      <c r="G81" s="156">
        <v>2.3460000000000001</v>
      </c>
    </row>
    <row r="82" spans="1:7" x14ac:dyDescent="0.3">
      <c r="A82" s="156">
        <v>3.75</v>
      </c>
      <c r="B82" s="156">
        <v>37.75</v>
      </c>
      <c r="C82" s="156">
        <v>2.1389999999999998</v>
      </c>
      <c r="D82" s="156">
        <v>16.965</v>
      </c>
      <c r="E82" s="156">
        <v>3.0680000000000001</v>
      </c>
      <c r="F82" s="156">
        <v>9.57</v>
      </c>
      <c r="G82" s="156">
        <v>2.3690000000000002</v>
      </c>
    </row>
    <row r="83" spans="1:7" x14ac:dyDescent="0.3">
      <c r="A83" s="156">
        <v>3.8</v>
      </c>
      <c r="B83" s="156">
        <v>38.36</v>
      </c>
      <c r="C83" s="156">
        <v>2.165</v>
      </c>
      <c r="D83" s="156">
        <v>16.966000000000001</v>
      </c>
      <c r="E83" s="156">
        <v>3.0710000000000002</v>
      </c>
      <c r="F83" s="156">
        <v>9.57</v>
      </c>
      <c r="G83" s="156">
        <v>2.3919999999999999</v>
      </c>
    </row>
    <row r="84" spans="1:7" x14ac:dyDescent="0.3">
      <c r="A84" s="156">
        <v>3.85</v>
      </c>
      <c r="B84" s="156">
        <v>38.97</v>
      </c>
      <c r="C84" s="156">
        <v>2.1909999999999998</v>
      </c>
      <c r="D84" s="156">
        <v>16.966000000000001</v>
      </c>
      <c r="E84" s="156">
        <v>3.0739999999999998</v>
      </c>
      <c r="F84" s="156">
        <v>9.6199999999999992</v>
      </c>
      <c r="G84" s="156">
        <v>2.415</v>
      </c>
    </row>
    <row r="85" spans="1:7" x14ac:dyDescent="0.3">
      <c r="A85" s="156">
        <v>3.9</v>
      </c>
      <c r="B85" s="156">
        <v>39.58</v>
      </c>
      <c r="C85" s="156">
        <v>2.2170000000000001</v>
      </c>
      <c r="D85" s="156">
        <v>16.966999999999999</v>
      </c>
      <c r="E85" s="156">
        <v>3.077</v>
      </c>
      <c r="F85" s="156">
        <v>9.67</v>
      </c>
      <c r="G85" s="156">
        <v>2.4380000000000002</v>
      </c>
    </row>
    <row r="86" spans="1:7" x14ac:dyDescent="0.3">
      <c r="A86" s="156">
        <v>3.95</v>
      </c>
      <c r="B86" s="156">
        <v>40.19</v>
      </c>
      <c r="C86" s="156">
        <v>2.2429999999999999</v>
      </c>
      <c r="D86" s="156">
        <v>16.966999999999999</v>
      </c>
      <c r="E86" s="156">
        <v>3.08</v>
      </c>
      <c r="F86" s="156">
        <v>9.7200000000000006</v>
      </c>
      <c r="G86" s="156">
        <v>2.4609999999999999</v>
      </c>
    </row>
    <row r="87" spans="1:7" x14ac:dyDescent="0.3">
      <c r="A87" s="156">
        <v>4</v>
      </c>
      <c r="B87" s="156">
        <v>40.81</v>
      </c>
      <c r="C87" s="156">
        <v>2.2690000000000001</v>
      </c>
      <c r="D87" s="156">
        <v>16.968</v>
      </c>
      <c r="E87" s="156">
        <v>3.0830000000000002</v>
      </c>
      <c r="F87" s="156">
        <v>9.77</v>
      </c>
      <c r="G87" s="156">
        <v>2.4849999999999999</v>
      </c>
    </row>
    <row r="88" spans="1:7" x14ac:dyDescent="0.3">
      <c r="A88" s="156">
        <v>4.05</v>
      </c>
      <c r="B88" s="156">
        <v>41.42</v>
      </c>
      <c r="C88" s="156">
        <v>2.2949999999999999</v>
      </c>
      <c r="D88" s="156">
        <v>16.968</v>
      </c>
      <c r="E88" s="156">
        <v>3.0859999999999999</v>
      </c>
      <c r="F88" s="156">
        <v>9.82</v>
      </c>
      <c r="G88" s="156">
        <v>2.508</v>
      </c>
    </row>
    <row r="89" spans="1:7" x14ac:dyDescent="0.3">
      <c r="A89" s="156">
        <v>4.0999999999999996</v>
      </c>
      <c r="B89" s="156">
        <v>42.04</v>
      </c>
      <c r="C89" s="156">
        <v>2.3210000000000002</v>
      </c>
      <c r="D89" s="156">
        <v>16.969000000000001</v>
      </c>
      <c r="E89" s="156">
        <v>3.089</v>
      </c>
      <c r="F89" s="156">
        <v>9.8699999999999992</v>
      </c>
      <c r="G89" s="156">
        <v>2.532</v>
      </c>
    </row>
    <row r="90" spans="1:7" x14ac:dyDescent="0.3">
      <c r="A90" s="156">
        <v>4.1500000000000004</v>
      </c>
      <c r="B90" s="156">
        <v>42.66</v>
      </c>
      <c r="C90" s="156">
        <v>2.347</v>
      </c>
      <c r="D90" s="156">
        <v>16.969000000000001</v>
      </c>
      <c r="E90" s="156">
        <v>3.0720000000000001</v>
      </c>
      <c r="F90" s="156">
        <v>9.8800000000000008</v>
      </c>
      <c r="G90" s="156">
        <v>2.5550000000000002</v>
      </c>
    </row>
    <row r="91" spans="1:7" x14ac:dyDescent="0.3">
      <c r="A91" s="156">
        <v>4.2</v>
      </c>
      <c r="B91" s="156">
        <v>43.27</v>
      </c>
      <c r="C91" s="156">
        <v>2.3730000000000002</v>
      </c>
      <c r="D91" s="156">
        <v>16.97</v>
      </c>
      <c r="E91" s="156">
        <v>3.0739999999999998</v>
      </c>
      <c r="F91" s="156">
        <v>9.93</v>
      </c>
      <c r="G91" s="156">
        <v>2.5790000000000002</v>
      </c>
    </row>
    <row r="92" spans="1:7" x14ac:dyDescent="0.3">
      <c r="A92" s="156">
        <v>4.2140000000000004</v>
      </c>
      <c r="B92" s="156">
        <v>43.32</v>
      </c>
      <c r="C92" s="156">
        <v>2.375</v>
      </c>
      <c r="D92" s="156">
        <v>16.968</v>
      </c>
      <c r="E92" s="156">
        <v>3.0739999999999998</v>
      </c>
      <c r="F92" s="156">
        <v>-1.62</v>
      </c>
      <c r="G92" s="156">
        <v>2.6030000000000002</v>
      </c>
    </row>
    <row r="93" spans="1:7" x14ac:dyDescent="0.3">
      <c r="A93" s="156">
        <v>4.2240000000000002</v>
      </c>
      <c r="B93" s="156">
        <v>43.33</v>
      </c>
      <c r="C93" s="156">
        <v>2.3759999999999999</v>
      </c>
      <c r="D93" s="156">
        <v>16.968</v>
      </c>
      <c r="E93" s="156">
        <v>3.0739999999999998</v>
      </c>
      <c r="F93" s="156">
        <v>0</v>
      </c>
      <c r="G93" s="156">
        <v>2.4129999999999998</v>
      </c>
    </row>
    <row r="94" spans="1:7" x14ac:dyDescent="0.3">
      <c r="G94" s="156">
        <v>2.3759999999999999</v>
      </c>
    </row>
  </sheetData>
  <mergeCells count="3">
    <mergeCell ref="A1:F1"/>
    <mergeCell ref="C2:E2"/>
    <mergeCell ref="A5:F5"/>
  </mergeCells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A3D1B6-6D9D-4CFD-9DFB-BDD4F1546523}">
  <sheetPr codeName="Sheet18"/>
  <dimension ref="A1:N84"/>
  <sheetViews>
    <sheetView topLeftCell="A52" zoomScale="80" zoomScaleNormal="80" workbookViewId="0">
      <selection activeCell="H22" sqref="H21:I22"/>
    </sheetView>
  </sheetViews>
  <sheetFormatPr defaultRowHeight="14.4" x14ac:dyDescent="0.3"/>
  <cols>
    <col min="1" max="1" width="7.44140625" style="4" customWidth="1"/>
    <col min="2" max="2" width="9.33203125" customWidth="1"/>
    <col min="3" max="4" width="7.44140625" customWidth="1"/>
    <col min="5" max="5" width="9.5546875" customWidth="1"/>
    <col min="6" max="6" width="7.44140625" customWidth="1"/>
    <col min="10" max="10" width="15.6640625" bestFit="1" customWidth="1"/>
    <col min="12" max="12" width="19.77734375" style="103" bestFit="1" customWidth="1"/>
  </cols>
  <sheetData>
    <row r="1" spans="1:14" ht="12" customHeight="1" x14ac:dyDescent="0.3">
      <c r="A1" s="305" t="s">
        <v>1</v>
      </c>
      <c r="B1" s="305"/>
      <c r="C1" s="305"/>
      <c r="D1" s="305"/>
      <c r="E1" s="305"/>
      <c r="F1" s="305"/>
    </row>
    <row r="2" spans="1:14" ht="18" customHeight="1" x14ac:dyDescent="0.3">
      <c r="A2" s="100" t="s">
        <v>132</v>
      </c>
      <c r="B2" s="100" t="s">
        <v>133</v>
      </c>
      <c r="C2" s="306" t="s">
        <v>131</v>
      </c>
      <c r="D2" s="307"/>
      <c r="E2" s="307"/>
      <c r="F2" s="1"/>
    </row>
    <row r="3" spans="1:14" ht="14.85" customHeight="1" x14ac:dyDescent="0.3">
      <c r="A3" s="100"/>
      <c r="B3" s="3"/>
      <c r="C3" s="3" t="s">
        <v>25</v>
      </c>
      <c r="D3" s="3" t="s">
        <v>130</v>
      </c>
      <c r="E3" s="3" t="s">
        <v>39</v>
      </c>
      <c r="F3" s="3" t="s">
        <v>134</v>
      </c>
      <c r="G3" t="s">
        <v>155</v>
      </c>
      <c r="H3" s="6"/>
      <c r="I3" s="6"/>
      <c r="J3" s="6"/>
      <c r="K3" s="6"/>
      <c r="L3" s="115"/>
      <c r="M3" s="6"/>
      <c r="N3" s="6"/>
    </row>
    <row r="4" spans="1:14" ht="15.15" customHeight="1" x14ac:dyDescent="0.3">
      <c r="A4" s="1" t="s">
        <v>2</v>
      </c>
      <c r="B4" s="3" t="s">
        <v>3</v>
      </c>
      <c r="C4" s="3" t="s">
        <v>0</v>
      </c>
      <c r="D4" s="3" t="s">
        <v>0</v>
      </c>
      <c r="E4" s="3" t="s">
        <v>0</v>
      </c>
      <c r="F4" s="3" t="s">
        <v>4</v>
      </c>
      <c r="G4" s="6" t="s">
        <v>156</v>
      </c>
      <c r="H4" s="6"/>
      <c r="I4" s="6"/>
      <c r="J4" s="6"/>
      <c r="K4" s="6"/>
      <c r="L4" s="115"/>
      <c r="M4" s="6"/>
      <c r="N4" s="6"/>
    </row>
    <row r="5" spans="1:14" ht="12" customHeight="1" x14ac:dyDescent="0.3">
      <c r="A5" s="305" t="s">
        <v>1</v>
      </c>
      <c r="B5" s="305"/>
      <c r="C5" s="305"/>
      <c r="D5" s="305"/>
      <c r="E5" s="305"/>
      <c r="F5" s="305"/>
      <c r="G5" s="6"/>
      <c r="H5" s="6"/>
      <c r="I5" s="6"/>
      <c r="J5" s="116"/>
      <c r="K5" s="6"/>
      <c r="L5" s="115"/>
      <c r="M5" s="6"/>
      <c r="N5" s="6"/>
    </row>
    <row r="6" spans="1:14" s="12" customFormat="1" ht="15" customHeight="1" x14ac:dyDescent="0.3">
      <c r="A6" s="156">
        <v>0</v>
      </c>
      <c r="B6" s="156">
        <v>0</v>
      </c>
      <c r="C6" s="156">
        <v>21.247</v>
      </c>
      <c r="D6" s="156">
        <v>-0.23200000000000001</v>
      </c>
      <c r="E6" s="156">
        <v>0</v>
      </c>
      <c r="F6" s="156">
        <v>0</v>
      </c>
      <c r="G6" s="156">
        <v>0</v>
      </c>
      <c r="H6" s="107"/>
      <c r="I6" s="107"/>
      <c r="J6" s="107"/>
      <c r="K6" s="107"/>
      <c r="L6" s="107"/>
      <c r="M6" s="107"/>
      <c r="N6" s="114"/>
    </row>
    <row r="7" spans="1:14" s="12" customFormat="1" ht="13.95" customHeight="1" x14ac:dyDescent="0.3">
      <c r="A7" s="156">
        <v>0.05</v>
      </c>
      <c r="B7" s="156">
        <v>2E-3</v>
      </c>
      <c r="C7" s="156">
        <v>22.001999999999999</v>
      </c>
      <c r="D7" s="156">
        <v>-0.26700000000000002</v>
      </c>
      <c r="E7" s="156">
        <v>0.1</v>
      </c>
      <c r="F7" s="156">
        <v>0.84199999999999997</v>
      </c>
      <c r="G7" s="156">
        <v>0.1</v>
      </c>
      <c r="H7" s="107"/>
      <c r="I7" s="107"/>
      <c r="J7" s="107"/>
      <c r="K7" s="107"/>
      <c r="L7" s="107"/>
      <c r="M7" s="107"/>
      <c r="N7" s="114"/>
    </row>
    <row r="8" spans="1:14" s="12" customFormat="1" ht="14.1" customHeight="1" x14ac:dyDescent="0.3">
      <c r="A8" s="156">
        <v>0.1</v>
      </c>
      <c r="B8" s="156">
        <v>5.3999999999999999E-2</v>
      </c>
      <c r="C8" s="156">
        <v>21.995999999999999</v>
      </c>
      <c r="D8" s="156">
        <v>-0.34499999999999997</v>
      </c>
      <c r="E8" s="156">
        <v>0.2</v>
      </c>
      <c r="F8" s="156">
        <v>0.77700000000000002</v>
      </c>
      <c r="G8" s="156">
        <v>0.2</v>
      </c>
      <c r="H8" s="106"/>
      <c r="I8" s="106"/>
      <c r="J8" s="107"/>
      <c r="K8" s="107"/>
      <c r="L8" s="107"/>
      <c r="M8" s="107"/>
      <c r="N8" s="114"/>
    </row>
    <row r="9" spans="1:14" s="12" customFormat="1" ht="13.95" customHeight="1" x14ac:dyDescent="0.3">
      <c r="A9" s="156">
        <v>0.15</v>
      </c>
      <c r="B9" s="156">
        <v>0.108</v>
      </c>
      <c r="C9" s="156">
        <v>21.965</v>
      </c>
      <c r="D9" s="156">
        <v>-0.38200000000000001</v>
      </c>
      <c r="E9" s="156">
        <v>0.3</v>
      </c>
      <c r="F9" s="156">
        <v>0.71199999999999997</v>
      </c>
      <c r="G9" s="156">
        <v>0.3</v>
      </c>
      <c r="H9" s="106"/>
      <c r="I9" s="106"/>
      <c r="J9" s="107"/>
      <c r="K9" s="107"/>
      <c r="L9" s="107"/>
      <c r="M9" s="107"/>
      <c r="N9" s="114"/>
    </row>
    <row r="10" spans="1:14" s="12" customFormat="1" ht="13.95" customHeight="1" x14ac:dyDescent="0.3">
      <c r="A10" s="156">
        <v>0.2</v>
      </c>
      <c r="B10" s="156">
        <v>1.49</v>
      </c>
      <c r="C10" s="156">
        <v>21.946000000000002</v>
      </c>
      <c r="D10" s="156">
        <v>-0.41899999999999998</v>
      </c>
      <c r="E10" s="156">
        <v>0.4</v>
      </c>
      <c r="F10" s="156">
        <v>1.073</v>
      </c>
      <c r="G10" s="156">
        <v>0.4</v>
      </c>
      <c r="H10" s="106"/>
      <c r="I10" s="106"/>
      <c r="J10" s="107"/>
      <c r="K10" s="107"/>
      <c r="L10" s="107"/>
      <c r="M10" s="107"/>
      <c r="N10" s="114"/>
    </row>
    <row r="11" spans="1:14" s="12" customFormat="1" ht="14.1" customHeight="1" x14ac:dyDescent="0.3">
      <c r="A11" s="156">
        <v>0.25</v>
      </c>
      <c r="B11" s="156">
        <v>1.72</v>
      </c>
      <c r="C11" s="156">
        <v>21.937999999999999</v>
      </c>
      <c r="D11" s="156">
        <v>-0.45600000000000002</v>
      </c>
      <c r="E11" s="156">
        <v>0.5</v>
      </c>
      <c r="F11" s="156">
        <v>1.9630000000000001</v>
      </c>
      <c r="G11" s="156">
        <v>0.5</v>
      </c>
      <c r="H11" s="107"/>
      <c r="I11" s="107"/>
      <c r="J11" s="107"/>
      <c r="K11" s="107"/>
      <c r="L11" s="107"/>
      <c r="M11" s="107"/>
      <c r="N11" s="114"/>
    </row>
    <row r="12" spans="1:14" s="12" customFormat="1" ht="13.95" customHeight="1" x14ac:dyDescent="0.3">
      <c r="A12" s="156">
        <v>0.3</v>
      </c>
      <c r="B12" s="156">
        <v>1.79</v>
      </c>
      <c r="C12" s="156">
        <v>21.937999999999999</v>
      </c>
      <c r="D12" s="156">
        <v>-0.49299999999999999</v>
      </c>
      <c r="E12" s="156">
        <v>0.6</v>
      </c>
      <c r="F12" s="156">
        <v>1.8069999999999999</v>
      </c>
      <c r="G12" s="156">
        <v>0.6</v>
      </c>
      <c r="H12" s="107"/>
      <c r="I12" s="107"/>
      <c r="J12" s="107"/>
      <c r="K12" s="107"/>
      <c r="L12" s="107"/>
      <c r="M12" s="107"/>
      <c r="N12" s="114"/>
    </row>
    <row r="13" spans="1:14" s="12" customFormat="1" ht="13.95" customHeight="1" x14ac:dyDescent="0.3">
      <c r="A13" s="156">
        <v>0.35</v>
      </c>
      <c r="B13" s="156">
        <v>2.1</v>
      </c>
      <c r="C13" s="156">
        <v>21.937999999999999</v>
      </c>
      <c r="D13" s="156">
        <v>-0.53</v>
      </c>
      <c r="E13" s="156">
        <v>0.7</v>
      </c>
      <c r="F13" s="156">
        <v>1.3069999999999999</v>
      </c>
      <c r="G13" s="156">
        <v>0.7</v>
      </c>
      <c r="H13" s="107"/>
      <c r="I13" s="107"/>
      <c r="J13" s="107"/>
      <c r="K13" s="107"/>
      <c r="L13" s="107"/>
      <c r="M13" s="107"/>
      <c r="N13" s="114"/>
    </row>
    <row r="14" spans="1:14" s="12" customFormat="1" ht="14.1" customHeight="1" x14ac:dyDescent="0.3">
      <c r="A14" s="156">
        <v>0.4</v>
      </c>
      <c r="B14" s="156">
        <v>2.1800000000000002</v>
      </c>
      <c r="C14" s="156">
        <v>21.937999999999999</v>
      </c>
      <c r="D14" s="156">
        <v>-0.56000000000000005</v>
      </c>
      <c r="E14" s="156">
        <v>0.8</v>
      </c>
      <c r="F14" s="156">
        <v>1.4279999999999999</v>
      </c>
      <c r="G14" s="156">
        <v>0.8</v>
      </c>
      <c r="H14" s="106"/>
      <c r="I14" s="107"/>
      <c r="J14" s="107"/>
      <c r="K14" s="107"/>
      <c r="L14" s="107"/>
      <c r="M14" s="107"/>
      <c r="N14" s="114"/>
    </row>
    <row r="15" spans="1:14" s="12" customFormat="1" ht="13.95" customHeight="1" x14ac:dyDescent="0.3">
      <c r="A15" s="156">
        <v>0.45</v>
      </c>
      <c r="B15" s="156">
        <v>2.62</v>
      </c>
      <c r="C15" s="156">
        <v>21.661999999999999</v>
      </c>
      <c r="D15" s="156">
        <v>-0.59699999999999998</v>
      </c>
      <c r="E15" s="156">
        <v>0.9</v>
      </c>
      <c r="F15" s="156">
        <v>1.3420000000000001</v>
      </c>
      <c r="G15" s="156">
        <v>0.9</v>
      </c>
      <c r="H15" s="105"/>
      <c r="I15" s="105"/>
      <c r="J15" s="105"/>
      <c r="K15" s="105"/>
      <c r="L15" s="105"/>
      <c r="M15" s="105"/>
      <c r="N15" s="114"/>
    </row>
    <row r="16" spans="1:14" s="12" customFormat="1" ht="13.95" customHeight="1" x14ac:dyDescent="0.3">
      <c r="A16" s="156">
        <v>0.5</v>
      </c>
      <c r="B16" s="156">
        <v>3.1</v>
      </c>
      <c r="C16" s="156">
        <v>21.922000000000001</v>
      </c>
      <c r="D16" s="156">
        <v>-0.64900000000000002</v>
      </c>
      <c r="E16" s="156">
        <v>1</v>
      </c>
      <c r="F16" s="156">
        <v>1.6519999999999999</v>
      </c>
      <c r="G16" s="156">
        <v>1</v>
      </c>
      <c r="H16" s="107"/>
      <c r="I16" s="107"/>
      <c r="J16" s="107"/>
      <c r="K16" s="107"/>
      <c r="L16" s="107"/>
      <c r="M16" s="107"/>
      <c r="N16" s="114"/>
    </row>
    <row r="17" spans="1:14" s="12" customFormat="1" ht="14.1" customHeight="1" x14ac:dyDescent="0.3">
      <c r="A17" s="156">
        <v>0.55000000000000004</v>
      </c>
      <c r="B17" s="156">
        <v>3.6</v>
      </c>
      <c r="C17" s="156">
        <v>21.937999999999999</v>
      </c>
      <c r="D17" s="156">
        <v>-0.68600000000000005</v>
      </c>
      <c r="E17" s="156">
        <v>1.1000000000000001</v>
      </c>
      <c r="F17" s="156">
        <v>1.677</v>
      </c>
      <c r="G17" s="156">
        <v>1.1000000000000001</v>
      </c>
      <c r="H17" s="107"/>
      <c r="I17" s="107"/>
      <c r="J17" s="107"/>
      <c r="K17" s="107"/>
      <c r="L17" s="107"/>
      <c r="M17" s="107"/>
      <c r="N17" s="114"/>
    </row>
    <row r="18" spans="1:14" s="12" customFormat="1" ht="13.95" customHeight="1" x14ac:dyDescent="0.3">
      <c r="A18" s="156">
        <v>0.6</v>
      </c>
      <c r="B18" s="156">
        <v>4.0999999999999996</v>
      </c>
      <c r="C18" s="156">
        <v>21.937999999999999</v>
      </c>
      <c r="D18" s="156">
        <v>-0.72299999999999998</v>
      </c>
      <c r="E18" s="156">
        <v>1.2</v>
      </c>
      <c r="F18" s="156">
        <v>1.8029999999999999</v>
      </c>
      <c r="G18" s="156">
        <v>1.2</v>
      </c>
      <c r="H18" s="107"/>
      <c r="I18" s="107"/>
      <c r="J18" s="107"/>
      <c r="K18" s="107"/>
      <c r="L18" s="107"/>
      <c r="M18" s="107"/>
      <c r="N18" s="114"/>
    </row>
    <row r="19" spans="1:14" s="12" customFormat="1" ht="13.95" customHeight="1" x14ac:dyDescent="0.3">
      <c r="A19" s="156">
        <v>0.65</v>
      </c>
      <c r="B19" s="156">
        <v>4.76</v>
      </c>
      <c r="C19" s="156">
        <v>21.914999999999999</v>
      </c>
      <c r="D19" s="156">
        <v>-0.78600000000000003</v>
      </c>
      <c r="E19" s="156">
        <v>1.3</v>
      </c>
      <c r="F19" s="156">
        <v>1.601</v>
      </c>
      <c r="G19" s="156">
        <v>1.3</v>
      </c>
      <c r="H19" s="107"/>
      <c r="I19" s="107"/>
      <c r="J19" s="107"/>
      <c r="K19" s="107"/>
      <c r="L19" s="107"/>
      <c r="M19" s="107"/>
      <c r="N19" s="114"/>
    </row>
    <row r="20" spans="1:14" s="12" customFormat="1" ht="14.1" customHeight="1" x14ac:dyDescent="0.3">
      <c r="A20" s="156">
        <v>0.7</v>
      </c>
      <c r="B20" s="156">
        <v>5.34</v>
      </c>
      <c r="C20" s="156">
        <v>21.937999999999999</v>
      </c>
      <c r="D20" s="156">
        <v>-0.82299999999999995</v>
      </c>
      <c r="E20" s="156">
        <v>1.4</v>
      </c>
      <c r="F20" s="156">
        <v>1.9630000000000001</v>
      </c>
      <c r="G20" s="156">
        <v>1.4</v>
      </c>
      <c r="H20" s="107"/>
      <c r="I20" s="107"/>
      <c r="J20" s="107"/>
      <c r="K20" s="107"/>
      <c r="L20" s="107"/>
      <c r="M20" s="107"/>
      <c r="N20" s="114"/>
    </row>
    <row r="21" spans="1:14" s="12" customFormat="1" ht="13.95" customHeight="1" x14ac:dyDescent="0.3">
      <c r="A21" s="156">
        <v>0.75</v>
      </c>
      <c r="B21" s="156">
        <v>5.74</v>
      </c>
      <c r="C21" s="156">
        <v>21.937999999999999</v>
      </c>
      <c r="D21" s="156">
        <v>-0.86</v>
      </c>
      <c r="E21" s="156">
        <v>1.5</v>
      </c>
      <c r="F21" s="156">
        <v>2.0070000000000001</v>
      </c>
      <c r="G21" s="156">
        <v>1.5</v>
      </c>
      <c r="H21" s="107"/>
      <c r="I21" s="107"/>
      <c r="J21" s="107"/>
      <c r="K21" s="107"/>
      <c r="L21" s="107"/>
      <c r="M21" s="107"/>
      <c r="N21" s="114"/>
    </row>
    <row r="22" spans="1:14" s="12" customFormat="1" ht="13.95" customHeight="1" x14ac:dyDescent="0.3">
      <c r="A22" s="156">
        <v>0.8</v>
      </c>
      <c r="B22" s="156">
        <v>6.13</v>
      </c>
      <c r="C22" s="156">
        <v>21.937999999999999</v>
      </c>
      <c r="D22" s="156">
        <v>-0.89700000000000002</v>
      </c>
      <c r="E22" s="156">
        <v>1.6</v>
      </c>
      <c r="F22" s="156">
        <v>2.1070000000000002</v>
      </c>
      <c r="G22" s="156">
        <v>1.6</v>
      </c>
      <c r="H22" s="106"/>
      <c r="I22" s="106"/>
      <c r="J22" s="105"/>
      <c r="K22" s="106"/>
      <c r="L22" s="106"/>
      <c r="M22" s="106"/>
    </row>
    <row r="23" spans="1:14" s="12" customFormat="1" ht="14.1" customHeight="1" x14ac:dyDescent="0.3">
      <c r="A23" s="156">
        <v>0.85</v>
      </c>
      <c r="B23" s="156">
        <v>6.71</v>
      </c>
      <c r="C23" s="156">
        <v>21.937999999999999</v>
      </c>
      <c r="D23" s="156">
        <v>-0.93400000000000005</v>
      </c>
      <c r="E23" s="156">
        <v>1.7</v>
      </c>
      <c r="F23" s="156">
        <v>2.2069999999999999</v>
      </c>
      <c r="G23" s="156">
        <v>1.7</v>
      </c>
    </row>
    <row r="24" spans="1:14" s="12" customFormat="1" ht="13.95" customHeight="1" x14ac:dyDescent="0.3">
      <c r="A24" s="156">
        <v>0.9</v>
      </c>
      <c r="B24" s="156">
        <v>7.43</v>
      </c>
      <c r="C24" s="156">
        <v>21.937999999999999</v>
      </c>
      <c r="D24" s="156">
        <v>-0.96299999999999997</v>
      </c>
      <c r="E24" s="156">
        <v>1.8</v>
      </c>
      <c r="F24" s="156">
        <v>2.157</v>
      </c>
      <c r="G24" s="156">
        <v>1.8</v>
      </c>
    </row>
    <row r="25" spans="1:14" s="12" customFormat="1" ht="13.95" customHeight="1" x14ac:dyDescent="0.3">
      <c r="A25" s="156">
        <v>0.95</v>
      </c>
      <c r="B25" s="156">
        <v>8.93</v>
      </c>
      <c r="C25" s="156">
        <v>21.89</v>
      </c>
      <c r="D25" s="156">
        <v>-1.0409999999999999</v>
      </c>
      <c r="E25" s="156">
        <v>1.9</v>
      </c>
      <c r="F25" s="156">
        <v>2.129</v>
      </c>
      <c r="G25" s="156">
        <v>1.9</v>
      </c>
    </row>
    <row r="26" spans="1:14" s="12" customFormat="1" ht="14.1" customHeight="1" x14ac:dyDescent="0.3">
      <c r="A26" s="156">
        <v>1</v>
      </c>
      <c r="B26" s="156">
        <v>10.51</v>
      </c>
      <c r="C26" s="156">
        <v>21.893000000000001</v>
      </c>
      <c r="D26" s="156">
        <v>-1.075</v>
      </c>
      <c r="E26" s="156">
        <v>2</v>
      </c>
      <c r="F26" s="156">
        <v>2.109</v>
      </c>
      <c r="G26" s="156">
        <v>2</v>
      </c>
    </row>
    <row r="27" spans="1:14" s="12" customFormat="1" ht="13.95" customHeight="1" x14ac:dyDescent="0.3">
      <c r="A27" s="156">
        <v>1.05</v>
      </c>
      <c r="B27" s="156">
        <v>11.73</v>
      </c>
      <c r="C27" s="156">
        <v>21.896999999999998</v>
      </c>
      <c r="D27" s="156">
        <v>-1.105</v>
      </c>
      <c r="E27" s="156">
        <v>2.1</v>
      </c>
      <c r="F27" s="156">
        <v>2.1259999999999999</v>
      </c>
      <c r="G27" s="156">
        <v>2.1</v>
      </c>
    </row>
    <row r="28" spans="1:14" s="113" customFormat="1" ht="13.95" customHeight="1" x14ac:dyDescent="0.3">
      <c r="A28" s="156">
        <v>1.1000000000000001</v>
      </c>
      <c r="B28" s="156">
        <v>12.13</v>
      </c>
      <c r="C28" s="156">
        <v>21.911000000000001</v>
      </c>
      <c r="D28" s="156">
        <v>-1.1339999999999999</v>
      </c>
      <c r="E28" s="156">
        <v>2.2000000000000002</v>
      </c>
      <c r="F28" s="156">
        <v>2.1360000000000001</v>
      </c>
      <c r="G28" s="156">
        <v>2.2000000000000002</v>
      </c>
    </row>
    <row r="29" spans="1:14" s="113" customFormat="1" ht="14.1" customHeight="1" x14ac:dyDescent="0.3">
      <c r="A29" s="156">
        <v>1.1499999999999999</v>
      </c>
      <c r="B29" s="156">
        <v>13.13</v>
      </c>
      <c r="C29" s="156">
        <v>21.911000000000001</v>
      </c>
      <c r="D29" s="156">
        <v>-1.163</v>
      </c>
      <c r="E29" s="156">
        <v>2.2999999999999998</v>
      </c>
      <c r="F29" s="156">
        <v>2.1459999999999999</v>
      </c>
      <c r="G29" s="156">
        <v>2.2999999999999998</v>
      </c>
    </row>
    <row r="30" spans="1:14" s="113" customFormat="1" ht="13.95" customHeight="1" x14ac:dyDescent="0.3">
      <c r="A30" s="156">
        <v>1.2</v>
      </c>
      <c r="B30" s="156">
        <v>14.13</v>
      </c>
      <c r="C30" s="156">
        <v>21.911000000000001</v>
      </c>
      <c r="D30" s="156">
        <v>-1.1919999999999999</v>
      </c>
      <c r="E30" s="156">
        <v>2.4</v>
      </c>
      <c r="F30" s="156">
        <v>2.1560000000000001</v>
      </c>
      <c r="G30" s="156">
        <v>2.4</v>
      </c>
    </row>
    <row r="31" spans="1:14" s="113" customFormat="1" ht="13.95" customHeight="1" x14ac:dyDescent="0.3">
      <c r="A31" s="156">
        <v>1.25</v>
      </c>
      <c r="B31" s="156">
        <v>15.62</v>
      </c>
      <c r="C31" s="156">
        <v>21.911000000000001</v>
      </c>
      <c r="D31" s="156">
        <v>-1.2210000000000001</v>
      </c>
      <c r="E31" s="156">
        <v>2.5</v>
      </c>
      <c r="F31" s="156">
        <v>2.1659999999999999</v>
      </c>
      <c r="G31" s="156">
        <v>2.5</v>
      </c>
    </row>
    <row r="32" spans="1:14" s="113" customFormat="1" ht="13.8" customHeight="1" x14ac:dyDescent="0.3">
      <c r="A32" s="156">
        <v>1.3</v>
      </c>
      <c r="B32" s="156">
        <v>16.73</v>
      </c>
      <c r="C32" s="156">
        <v>21.911000000000001</v>
      </c>
      <c r="D32" s="156">
        <v>-1.252</v>
      </c>
      <c r="E32" s="156">
        <v>2.6</v>
      </c>
      <c r="F32" s="156">
        <v>2.1760000000000002</v>
      </c>
      <c r="G32" s="156">
        <v>2.6</v>
      </c>
    </row>
    <row r="33" spans="1:7" s="113" customFormat="1" ht="13.95" customHeight="1" x14ac:dyDescent="0.3">
      <c r="A33" s="156">
        <v>1.35</v>
      </c>
      <c r="B33" s="156">
        <v>17.43</v>
      </c>
      <c r="C33" s="156">
        <v>21.911000000000001</v>
      </c>
      <c r="D33" s="156">
        <v>-1.2809999999999999</v>
      </c>
      <c r="E33" s="156">
        <v>2.7</v>
      </c>
      <c r="F33" s="156">
        <v>2.1859999999999999</v>
      </c>
      <c r="G33" s="156">
        <v>2.7</v>
      </c>
    </row>
    <row r="34" spans="1:7" s="113" customFormat="1" ht="13.95" customHeight="1" x14ac:dyDescent="0.3">
      <c r="A34" s="156">
        <v>1.4</v>
      </c>
      <c r="B34" s="156">
        <v>18.43</v>
      </c>
      <c r="C34" s="156">
        <v>21.911000000000001</v>
      </c>
      <c r="D34" s="156">
        <v>-1.31</v>
      </c>
      <c r="E34" s="156">
        <v>2.8</v>
      </c>
      <c r="F34" s="156">
        <v>2.1960000000000002</v>
      </c>
      <c r="G34" s="156">
        <v>2.8</v>
      </c>
    </row>
    <row r="35" spans="1:7" s="113" customFormat="1" ht="14.1" customHeight="1" x14ac:dyDescent="0.3">
      <c r="A35" s="156">
        <v>1.45</v>
      </c>
      <c r="B35" s="156">
        <v>17.43</v>
      </c>
      <c r="C35" s="156">
        <v>21.911000000000001</v>
      </c>
      <c r="D35" s="156">
        <v>-1.339</v>
      </c>
      <c r="E35" s="156">
        <v>2.9</v>
      </c>
      <c r="F35" s="156">
        <v>2.206</v>
      </c>
      <c r="G35" s="156">
        <v>2.9</v>
      </c>
    </row>
    <row r="36" spans="1:7" s="113" customFormat="1" ht="14.4" customHeight="1" x14ac:dyDescent="0.3">
      <c r="A36" s="156">
        <v>1.5</v>
      </c>
      <c r="B36" s="156">
        <v>18.329999999999998</v>
      </c>
      <c r="C36" s="156">
        <v>21.939</v>
      </c>
      <c r="D36" s="156">
        <v>-1.373</v>
      </c>
      <c r="E36" s="156">
        <v>3</v>
      </c>
      <c r="F36" s="156">
        <v>2.2160000000000002</v>
      </c>
      <c r="G36" s="156">
        <v>3</v>
      </c>
    </row>
    <row r="37" spans="1:7" s="113" customFormat="1" x14ac:dyDescent="0.3">
      <c r="A37" s="156">
        <v>1.55</v>
      </c>
      <c r="B37" s="156">
        <v>19.260000000000002</v>
      </c>
      <c r="C37" s="156">
        <v>0.95099999999999996</v>
      </c>
      <c r="D37" s="156">
        <v>21.943000000000001</v>
      </c>
      <c r="E37" s="156">
        <v>-1.3420000000000001</v>
      </c>
      <c r="F37" s="156">
        <v>20.67</v>
      </c>
      <c r="G37" s="156">
        <v>2.0470000000000002</v>
      </c>
    </row>
    <row r="38" spans="1:7" s="113" customFormat="1" x14ac:dyDescent="0.3">
      <c r="A38" s="156">
        <v>1.6</v>
      </c>
      <c r="B38" s="156">
        <v>20.190000000000001</v>
      </c>
      <c r="C38" s="156">
        <v>0.97699999999999998</v>
      </c>
      <c r="D38" s="156">
        <v>21.952999999999999</v>
      </c>
      <c r="E38" s="156">
        <v>-1.3580000000000001</v>
      </c>
      <c r="F38" s="156">
        <v>21.01</v>
      </c>
      <c r="G38" s="156">
        <v>2.0390000000000001</v>
      </c>
    </row>
    <row r="39" spans="1:7" s="12" customFormat="1" x14ac:dyDescent="0.3">
      <c r="A39" s="156">
        <v>1.65</v>
      </c>
      <c r="B39" s="156">
        <v>21.13</v>
      </c>
      <c r="C39" s="156">
        <v>1.006</v>
      </c>
      <c r="D39" s="156">
        <v>21.957000000000001</v>
      </c>
      <c r="E39" s="156">
        <v>-1.3720000000000001</v>
      </c>
      <c r="F39" s="156">
        <v>21.32</v>
      </c>
      <c r="G39" s="156">
        <v>2.0369999999999999</v>
      </c>
    </row>
    <row r="40" spans="1:7" s="12" customFormat="1" x14ac:dyDescent="0.3">
      <c r="A40" s="156">
        <v>1.7</v>
      </c>
      <c r="B40" s="156">
        <v>22.07</v>
      </c>
      <c r="C40" s="156">
        <v>1.032</v>
      </c>
      <c r="D40" s="156">
        <v>21.962</v>
      </c>
      <c r="E40" s="156">
        <v>-1.3819999999999999</v>
      </c>
      <c r="F40" s="156">
        <v>21.58</v>
      </c>
      <c r="G40" s="156">
        <v>2.0310000000000001</v>
      </c>
    </row>
    <row r="41" spans="1:7" s="12" customFormat="1" x14ac:dyDescent="0.3">
      <c r="A41" s="156">
        <v>1.75</v>
      </c>
      <c r="B41" s="156">
        <v>23</v>
      </c>
      <c r="C41" s="156">
        <v>1.0629999999999999</v>
      </c>
      <c r="D41" s="156">
        <v>21.966000000000001</v>
      </c>
      <c r="E41" s="156">
        <v>-1.393</v>
      </c>
      <c r="F41" s="156">
        <v>21.82</v>
      </c>
      <c r="G41" s="156">
        <v>2.0230000000000001</v>
      </c>
    </row>
    <row r="42" spans="1:7" s="12" customFormat="1" x14ac:dyDescent="0.3">
      <c r="A42" s="156">
        <v>1.8</v>
      </c>
      <c r="B42" s="156">
        <v>23.92</v>
      </c>
      <c r="C42" s="156">
        <v>1.0920000000000001</v>
      </c>
      <c r="D42" s="156">
        <v>21.97</v>
      </c>
      <c r="E42" s="156">
        <v>-1.403</v>
      </c>
      <c r="F42" s="156">
        <v>22.08</v>
      </c>
      <c r="G42" s="156">
        <v>2.0219999999999998</v>
      </c>
    </row>
    <row r="43" spans="1:7" s="12" customFormat="1" x14ac:dyDescent="0.3">
      <c r="A43" s="156">
        <v>1.85</v>
      </c>
      <c r="B43" s="156">
        <v>24.85</v>
      </c>
      <c r="C43" s="156">
        <v>1.1220000000000001</v>
      </c>
      <c r="D43" s="156">
        <v>21.975000000000001</v>
      </c>
      <c r="E43" s="156">
        <v>-1.413</v>
      </c>
      <c r="F43" s="156">
        <v>22.31</v>
      </c>
      <c r="G43" s="156">
        <v>2.0219999999999998</v>
      </c>
    </row>
    <row r="44" spans="1:7" s="12" customFormat="1" x14ac:dyDescent="0.3">
      <c r="A44" s="156">
        <v>1.9</v>
      </c>
      <c r="B44" s="156">
        <v>25.87</v>
      </c>
      <c r="C44" s="156">
        <v>1.1479999999999999</v>
      </c>
      <c r="D44" s="156">
        <v>21.98</v>
      </c>
      <c r="E44" s="156">
        <v>-1.4330000000000001</v>
      </c>
      <c r="F44" s="156">
        <v>22.54</v>
      </c>
      <c r="G44" s="156">
        <v>2.024</v>
      </c>
    </row>
    <row r="45" spans="1:7" s="12" customFormat="1" x14ac:dyDescent="0.3">
      <c r="A45" s="156">
        <v>1.95</v>
      </c>
      <c r="B45" s="156">
        <v>26.9</v>
      </c>
      <c r="C45" s="156">
        <v>1.177</v>
      </c>
      <c r="D45" s="156">
        <v>21.98</v>
      </c>
      <c r="E45" s="156">
        <v>-1.4330000000000001</v>
      </c>
      <c r="F45" s="156">
        <v>22.78</v>
      </c>
      <c r="G45" s="156">
        <v>2.0270000000000001</v>
      </c>
    </row>
    <row r="46" spans="1:7" s="12" customFormat="1" x14ac:dyDescent="0.3">
      <c r="A46" s="156">
        <v>2</v>
      </c>
      <c r="B46" s="156">
        <v>27.89</v>
      </c>
      <c r="C46" s="156">
        <v>1.2050000000000001</v>
      </c>
      <c r="D46" s="156">
        <v>21.984000000000002</v>
      </c>
      <c r="E46" s="156">
        <v>-1.454</v>
      </c>
      <c r="F46" s="156">
        <v>23.01</v>
      </c>
      <c r="G46" s="156">
        <v>2.032</v>
      </c>
    </row>
    <row r="47" spans="1:7" s="12" customFormat="1" x14ac:dyDescent="0.3">
      <c r="A47" s="156">
        <v>2.0499999999999998</v>
      </c>
      <c r="B47" s="156">
        <v>28.87</v>
      </c>
      <c r="C47" s="156">
        <v>1.2330000000000001</v>
      </c>
      <c r="D47" s="156">
        <v>21.984000000000002</v>
      </c>
      <c r="E47" s="156">
        <v>-1.464</v>
      </c>
      <c r="F47" s="156">
        <v>23.23</v>
      </c>
      <c r="G47" s="156">
        <v>2.0379999999999998</v>
      </c>
    </row>
    <row r="48" spans="1:7" s="12" customFormat="1" x14ac:dyDescent="0.3">
      <c r="A48" s="156">
        <v>2.1</v>
      </c>
      <c r="B48" s="156">
        <v>29.87</v>
      </c>
      <c r="C48" s="156">
        <v>1.2609999999999999</v>
      </c>
      <c r="D48" s="156">
        <v>21.992999999999999</v>
      </c>
      <c r="E48" s="156">
        <v>-1.4730000000000001</v>
      </c>
      <c r="F48" s="156">
        <v>23.46</v>
      </c>
      <c r="G48" s="156">
        <v>2.0449999999999999</v>
      </c>
    </row>
    <row r="49" spans="1:7" s="12" customFormat="1" x14ac:dyDescent="0.3">
      <c r="A49" s="156">
        <v>2.15</v>
      </c>
      <c r="B49" s="156">
        <v>30.87</v>
      </c>
      <c r="C49" s="156">
        <v>1.2889999999999999</v>
      </c>
      <c r="D49" s="156">
        <v>21.992999999999999</v>
      </c>
      <c r="E49" s="156">
        <v>-1.4830000000000001</v>
      </c>
      <c r="F49" s="156">
        <v>23.68</v>
      </c>
      <c r="G49" s="156">
        <v>2.0539999999999998</v>
      </c>
    </row>
    <row r="50" spans="1:7" s="12" customFormat="1" x14ac:dyDescent="0.3">
      <c r="A50" s="156">
        <v>2.2000000000000002</v>
      </c>
      <c r="B50" s="156">
        <v>31.87</v>
      </c>
      <c r="C50" s="156">
        <v>1.3169999999999999</v>
      </c>
      <c r="D50" s="156">
        <v>21.997</v>
      </c>
      <c r="E50" s="156">
        <v>-1.4930000000000001</v>
      </c>
      <c r="F50" s="156">
        <v>23.91</v>
      </c>
      <c r="G50" s="156">
        <v>2.0640000000000001</v>
      </c>
    </row>
    <row r="51" spans="1:7" s="12" customFormat="1" x14ac:dyDescent="0.3">
      <c r="A51" s="156">
        <v>2.25</v>
      </c>
      <c r="B51" s="156">
        <v>32.869999999999997</v>
      </c>
      <c r="C51" s="156">
        <v>1.345</v>
      </c>
      <c r="D51" s="156">
        <v>21.997</v>
      </c>
      <c r="E51" s="156">
        <v>-1.498</v>
      </c>
      <c r="F51" s="156">
        <v>24.14</v>
      </c>
      <c r="G51" s="156">
        <v>2.0739999999999998</v>
      </c>
    </row>
    <row r="52" spans="1:7" s="12" customFormat="1" x14ac:dyDescent="0.3">
      <c r="A52" s="156">
        <v>2.2999999999999998</v>
      </c>
      <c r="B52" s="156">
        <v>33.869999999999997</v>
      </c>
      <c r="C52" s="156">
        <v>1.373</v>
      </c>
      <c r="D52" s="156">
        <v>22.013000000000002</v>
      </c>
      <c r="E52" s="156">
        <v>-1.508</v>
      </c>
      <c r="F52" s="156">
        <v>24.38</v>
      </c>
      <c r="G52" s="156">
        <v>2.0859999999999999</v>
      </c>
    </row>
    <row r="53" spans="1:7" s="12" customFormat="1" x14ac:dyDescent="0.3">
      <c r="A53" s="156">
        <v>2.35</v>
      </c>
      <c r="B53" s="156">
        <v>34.94</v>
      </c>
      <c r="C53" s="156">
        <v>1.4279999999999999</v>
      </c>
      <c r="D53" s="156">
        <v>22.016999999999999</v>
      </c>
      <c r="E53" s="156">
        <v>-1.516</v>
      </c>
      <c r="F53" s="156">
        <v>24.61</v>
      </c>
      <c r="G53" s="156">
        <v>2.0990000000000002</v>
      </c>
    </row>
    <row r="54" spans="1:7" s="12" customFormat="1" x14ac:dyDescent="0.3">
      <c r="A54" s="156">
        <v>2.35</v>
      </c>
      <c r="B54" s="156">
        <v>34.92</v>
      </c>
      <c r="C54" s="156">
        <v>1.4</v>
      </c>
      <c r="D54" s="156">
        <v>22.013000000000002</v>
      </c>
      <c r="E54" s="156">
        <v>-1.508</v>
      </c>
      <c r="F54" s="156">
        <v>24.85</v>
      </c>
      <c r="G54" s="156">
        <v>2.1120000000000001</v>
      </c>
    </row>
    <row r="55" spans="1:7" s="12" customFormat="1" x14ac:dyDescent="0.3">
      <c r="A55" s="156">
        <v>2.4</v>
      </c>
      <c r="B55" s="156">
        <v>35.94</v>
      </c>
      <c r="C55" s="156">
        <v>1.4279999999999999</v>
      </c>
      <c r="D55" s="156">
        <v>22.016999999999999</v>
      </c>
      <c r="E55" s="156">
        <v>-1.516</v>
      </c>
      <c r="F55" s="156">
        <v>25.09</v>
      </c>
      <c r="G55" s="156">
        <v>2.1259999999999999</v>
      </c>
    </row>
    <row r="56" spans="1:7" s="12" customFormat="1" x14ac:dyDescent="0.3">
      <c r="A56" s="156">
        <v>2.4500000000000002</v>
      </c>
      <c r="B56" s="156">
        <v>36.97</v>
      </c>
      <c r="C56" s="156">
        <v>1.456</v>
      </c>
      <c r="D56" s="156">
        <v>22.021000000000001</v>
      </c>
      <c r="E56" s="156">
        <v>-1.524</v>
      </c>
      <c r="F56" s="156">
        <v>25.34</v>
      </c>
      <c r="G56" s="156">
        <v>2.1459999999999999</v>
      </c>
    </row>
    <row r="57" spans="1:7" s="12" customFormat="1" x14ac:dyDescent="0.3">
      <c r="A57" s="156">
        <v>2.5</v>
      </c>
      <c r="B57" s="156">
        <v>38.01</v>
      </c>
      <c r="C57" s="156">
        <v>1.484</v>
      </c>
      <c r="D57" s="156">
        <v>22.024999999999999</v>
      </c>
      <c r="E57" s="156">
        <v>-1.532</v>
      </c>
      <c r="F57" s="156">
        <v>25.59</v>
      </c>
      <c r="G57" s="156">
        <v>2.157</v>
      </c>
    </row>
    <row r="58" spans="1:7" s="12" customFormat="1" x14ac:dyDescent="0.3">
      <c r="A58" s="156">
        <v>2.5499999999999998</v>
      </c>
      <c r="B58" s="156">
        <v>39.06</v>
      </c>
      <c r="C58" s="156">
        <v>1.512</v>
      </c>
      <c r="D58" s="156">
        <v>22.029</v>
      </c>
      <c r="E58" s="156">
        <v>-1.5389999999999999</v>
      </c>
      <c r="F58" s="156">
        <v>25.85</v>
      </c>
      <c r="G58" s="156">
        <v>2.169</v>
      </c>
    </row>
    <row r="59" spans="1:7" s="12" customFormat="1" x14ac:dyDescent="0.3">
      <c r="A59" s="156">
        <v>2.6</v>
      </c>
      <c r="B59" s="156">
        <v>40.119999999999997</v>
      </c>
      <c r="C59" s="156">
        <v>1.5389999999999999</v>
      </c>
      <c r="D59" s="156">
        <v>22.033000000000001</v>
      </c>
      <c r="E59" s="156">
        <v>-1.5469999999999999</v>
      </c>
      <c r="F59" s="156">
        <v>26.09</v>
      </c>
      <c r="G59" s="156">
        <v>2.1800000000000002</v>
      </c>
    </row>
    <row r="60" spans="1:7" s="12" customFormat="1" x14ac:dyDescent="0.3">
      <c r="A60" s="156">
        <v>2.65</v>
      </c>
      <c r="B60" s="156">
        <v>41.18</v>
      </c>
      <c r="C60" s="156">
        <v>1.5669999999999999</v>
      </c>
      <c r="D60" s="156">
        <v>22.036999999999999</v>
      </c>
      <c r="E60" s="156">
        <v>-1.554</v>
      </c>
      <c r="F60" s="156">
        <v>26.35</v>
      </c>
      <c r="G60" s="156">
        <v>2.1920000000000002</v>
      </c>
    </row>
    <row r="61" spans="1:7" s="12" customFormat="1" x14ac:dyDescent="0.3">
      <c r="A61" s="156">
        <v>2.7</v>
      </c>
      <c r="B61" s="156">
        <v>42.26</v>
      </c>
      <c r="C61" s="156">
        <v>1.595</v>
      </c>
      <c r="D61" s="156">
        <v>22.041</v>
      </c>
      <c r="E61" s="156">
        <v>-1.5609999999999999</v>
      </c>
      <c r="F61" s="156">
        <v>26.6</v>
      </c>
      <c r="G61" s="156">
        <v>2.2029999999999998</v>
      </c>
    </row>
    <row r="62" spans="1:7" s="12" customFormat="1" x14ac:dyDescent="0.3">
      <c r="A62" s="156">
        <v>2.75</v>
      </c>
      <c r="B62" s="156">
        <v>43.34</v>
      </c>
      <c r="C62" s="156">
        <v>1.623</v>
      </c>
      <c r="D62" s="156">
        <v>22.044</v>
      </c>
      <c r="E62" s="156">
        <v>-1.5669999999999999</v>
      </c>
      <c r="F62" s="156">
        <v>26.85</v>
      </c>
      <c r="G62" s="156">
        <v>2.2149999999999999</v>
      </c>
    </row>
    <row r="63" spans="1:7" s="12" customFormat="1" x14ac:dyDescent="0.3">
      <c r="A63" s="156">
        <v>2.8</v>
      </c>
      <c r="B63" s="156">
        <v>44.43</v>
      </c>
      <c r="C63" s="156">
        <v>1.65</v>
      </c>
      <c r="D63" s="156">
        <v>22.047000000000001</v>
      </c>
      <c r="E63" s="156">
        <v>-1.5740000000000001</v>
      </c>
      <c r="F63" s="156">
        <v>27.1</v>
      </c>
      <c r="G63" s="156">
        <v>2.226</v>
      </c>
    </row>
    <row r="64" spans="1:7" s="12" customFormat="1" x14ac:dyDescent="0.3">
      <c r="A64" s="156">
        <v>2.85</v>
      </c>
      <c r="B64" s="156">
        <v>45.52</v>
      </c>
      <c r="C64" s="156">
        <v>1.6779999999999999</v>
      </c>
      <c r="D64" s="156">
        <v>22.050999999999998</v>
      </c>
      <c r="E64" s="156">
        <v>-1.581</v>
      </c>
      <c r="F64" s="156">
        <v>27.35</v>
      </c>
      <c r="G64" s="156">
        <v>2.238</v>
      </c>
    </row>
    <row r="65" spans="1:7" s="12" customFormat="1" x14ac:dyDescent="0.3">
      <c r="A65" s="156">
        <v>2.9</v>
      </c>
      <c r="B65" s="156">
        <v>46.53</v>
      </c>
      <c r="C65" s="156">
        <v>1.706</v>
      </c>
      <c r="D65" s="156">
        <v>22.053999999999998</v>
      </c>
      <c r="E65" s="156">
        <v>-1.587</v>
      </c>
      <c r="F65" s="156">
        <v>27.6</v>
      </c>
      <c r="G65" s="156">
        <v>2.2490000000000001</v>
      </c>
    </row>
    <row r="66" spans="1:7" s="12" customFormat="1" x14ac:dyDescent="0.3">
      <c r="A66" s="156">
        <v>2.95</v>
      </c>
      <c r="B66" s="156">
        <v>47.56</v>
      </c>
      <c r="C66" s="156">
        <v>1.7330000000000001</v>
      </c>
      <c r="D66" s="156">
        <v>22.058</v>
      </c>
      <c r="E66" s="156">
        <v>-1.593</v>
      </c>
      <c r="F66" s="156">
        <v>27.95</v>
      </c>
      <c r="G66" s="156">
        <v>2.2610000000000001</v>
      </c>
    </row>
    <row r="67" spans="1:7" s="12" customFormat="1" x14ac:dyDescent="0.3">
      <c r="A67" s="156">
        <v>3</v>
      </c>
      <c r="B67" s="156">
        <v>48.65</v>
      </c>
      <c r="C67" s="156">
        <v>1.7609999999999999</v>
      </c>
      <c r="D67" s="156">
        <v>22.061</v>
      </c>
      <c r="E67" s="156">
        <v>-1.6</v>
      </c>
      <c r="F67" s="156">
        <v>28.23</v>
      </c>
      <c r="G67" s="156">
        <v>2.2730000000000001</v>
      </c>
    </row>
    <row r="68" spans="1:7" s="12" customFormat="1" x14ac:dyDescent="0.3">
      <c r="A68" s="156">
        <v>3.05</v>
      </c>
      <c r="B68" s="156">
        <v>49.75</v>
      </c>
      <c r="C68" s="156">
        <v>1.7889999999999999</v>
      </c>
      <c r="D68" s="156">
        <v>22.065000000000001</v>
      </c>
      <c r="E68" s="156">
        <v>-1.6060000000000001</v>
      </c>
      <c r="F68" s="156">
        <v>28.49</v>
      </c>
      <c r="G68" s="156">
        <v>2.2839999999999998</v>
      </c>
    </row>
    <row r="69" spans="1:7" s="12" customFormat="1" x14ac:dyDescent="0.3">
      <c r="A69" s="156">
        <v>3.1</v>
      </c>
      <c r="B69" s="156">
        <v>50.85</v>
      </c>
      <c r="C69" s="156">
        <v>1.8169999999999999</v>
      </c>
      <c r="D69" s="156">
        <v>22.068000000000001</v>
      </c>
      <c r="E69" s="156">
        <v>-1.6120000000000001</v>
      </c>
      <c r="F69" s="156">
        <v>28.75</v>
      </c>
      <c r="G69" s="156">
        <v>2.2959999999999998</v>
      </c>
    </row>
    <row r="70" spans="1:7" s="12" customFormat="1" x14ac:dyDescent="0.3">
      <c r="A70" s="156">
        <v>3.15</v>
      </c>
      <c r="B70" s="156">
        <v>51.97</v>
      </c>
      <c r="C70" s="156">
        <v>1.845</v>
      </c>
      <c r="D70" s="156">
        <v>22.071999999999999</v>
      </c>
      <c r="E70" s="156">
        <v>-1.6180000000000001</v>
      </c>
      <c r="F70" s="156">
        <v>29</v>
      </c>
      <c r="G70" s="156">
        <v>2.3079999999999998</v>
      </c>
    </row>
    <row r="71" spans="1:7" s="12" customFormat="1" x14ac:dyDescent="0.3">
      <c r="A71" s="156">
        <v>3.2</v>
      </c>
      <c r="B71" s="156">
        <v>53.04</v>
      </c>
      <c r="C71" s="156">
        <v>1.8720000000000001</v>
      </c>
      <c r="D71" s="156">
        <v>22.074999999999999</v>
      </c>
      <c r="E71" s="156">
        <v>-1.6240000000000001</v>
      </c>
      <c r="F71" s="156">
        <v>29.3</v>
      </c>
      <c r="G71" s="156">
        <v>2.3199999999999998</v>
      </c>
    </row>
    <row r="72" spans="1:7" x14ac:dyDescent="0.3">
      <c r="A72" s="1"/>
      <c r="B72" s="108"/>
      <c r="C72" s="108"/>
      <c r="D72" s="108"/>
      <c r="E72" s="108"/>
      <c r="F72" s="108"/>
    </row>
    <row r="73" spans="1:7" x14ac:dyDescent="0.3">
      <c r="A73" s="1"/>
      <c r="B73" s="108"/>
      <c r="C73" s="108"/>
      <c r="D73" s="108"/>
      <c r="E73" s="108"/>
      <c r="F73" s="108"/>
    </row>
    <row r="74" spans="1:7" x14ac:dyDescent="0.3">
      <c r="A74" s="1"/>
      <c r="B74" s="108"/>
      <c r="C74" s="108"/>
      <c r="D74" s="108"/>
      <c r="E74" s="108"/>
      <c r="F74" s="108"/>
    </row>
    <row r="75" spans="1:7" x14ac:dyDescent="0.3">
      <c r="A75" s="1"/>
      <c r="B75" s="108"/>
      <c r="C75" s="108"/>
      <c r="D75" s="108"/>
      <c r="E75" s="108"/>
      <c r="F75" s="108"/>
    </row>
    <row r="76" spans="1:7" x14ac:dyDescent="0.3">
      <c r="A76" s="1"/>
      <c r="B76" s="108"/>
      <c r="C76" s="108"/>
      <c r="D76" s="108"/>
      <c r="E76" s="108"/>
      <c r="F76" s="108"/>
    </row>
    <row r="77" spans="1:7" x14ac:dyDescent="0.3">
      <c r="A77" s="1"/>
      <c r="B77" s="108"/>
      <c r="C77" s="108"/>
      <c r="D77" s="108"/>
      <c r="E77" s="108"/>
      <c r="F77" s="108"/>
    </row>
    <row r="78" spans="1:7" x14ac:dyDescent="0.3">
      <c r="A78" s="1"/>
      <c r="B78" s="108"/>
      <c r="C78" s="108"/>
      <c r="D78" s="108"/>
      <c r="E78" s="108"/>
      <c r="F78" s="108"/>
    </row>
    <row r="79" spans="1:7" x14ac:dyDescent="0.3">
      <c r="A79" s="1"/>
      <c r="B79" s="108"/>
      <c r="C79" s="108"/>
      <c r="D79" s="108"/>
      <c r="E79" s="108"/>
      <c r="F79" s="108"/>
    </row>
    <row r="80" spans="1:7" x14ac:dyDescent="0.3">
      <c r="A80" s="1"/>
      <c r="B80" s="108"/>
      <c r="C80" s="108"/>
      <c r="D80" s="108"/>
      <c r="E80" s="108"/>
      <c r="F80" s="108"/>
    </row>
    <row r="81" spans="1:6" x14ac:dyDescent="0.3">
      <c r="A81" s="1"/>
      <c r="B81" s="108"/>
      <c r="C81" s="108"/>
      <c r="D81" s="108"/>
      <c r="E81" s="108"/>
      <c r="F81" s="108"/>
    </row>
    <row r="82" spans="1:6" x14ac:dyDescent="0.3">
      <c r="A82" s="1"/>
      <c r="B82" s="108"/>
      <c r="C82" s="108"/>
      <c r="D82" s="108"/>
      <c r="E82" s="108"/>
      <c r="F82" s="108"/>
    </row>
    <row r="83" spans="1:6" x14ac:dyDescent="0.3">
      <c r="A83" s="1"/>
      <c r="B83" s="108"/>
      <c r="C83" s="108"/>
      <c r="D83" s="108"/>
      <c r="E83" s="108"/>
      <c r="F83" s="108"/>
    </row>
    <row r="84" spans="1:6" x14ac:dyDescent="0.3">
      <c r="B84" s="6"/>
      <c r="C84" s="6"/>
      <c r="D84" s="6"/>
      <c r="E84" s="6"/>
      <c r="F84" s="6"/>
    </row>
  </sheetData>
  <mergeCells count="3">
    <mergeCell ref="A1:F1"/>
    <mergeCell ref="C2:E2"/>
    <mergeCell ref="A5:F5"/>
  </mergeCells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10EBA4-8766-4ABC-B1F3-68C6BB4AE779}">
  <sheetPr codeName="Sheet19"/>
  <dimension ref="A1:N85"/>
  <sheetViews>
    <sheetView topLeftCell="A58" zoomScale="80" zoomScaleNormal="80" workbookViewId="0">
      <selection activeCell="H22" sqref="H21:I22"/>
    </sheetView>
  </sheetViews>
  <sheetFormatPr defaultRowHeight="14.4" x14ac:dyDescent="0.3"/>
  <cols>
    <col min="1" max="1" width="7.44140625" style="4" customWidth="1"/>
    <col min="2" max="2" width="9.33203125" customWidth="1"/>
    <col min="3" max="4" width="7.44140625" customWidth="1"/>
    <col min="5" max="5" width="9.5546875" customWidth="1"/>
    <col min="6" max="6" width="7.44140625" customWidth="1"/>
    <col min="10" max="10" width="15.6640625" bestFit="1" customWidth="1"/>
    <col min="12" max="12" width="19.77734375" style="103" bestFit="1" customWidth="1"/>
  </cols>
  <sheetData>
    <row r="1" spans="1:14" ht="12" customHeight="1" x14ac:dyDescent="0.3">
      <c r="A1" s="305" t="s">
        <v>135</v>
      </c>
      <c r="B1" s="305"/>
      <c r="C1" s="305"/>
      <c r="D1" s="305"/>
      <c r="E1" s="305"/>
      <c r="F1" s="305"/>
    </row>
    <row r="2" spans="1:14" ht="18" customHeight="1" x14ac:dyDescent="0.3">
      <c r="A2" s="100" t="s">
        <v>132</v>
      </c>
      <c r="B2" s="100" t="s">
        <v>133</v>
      </c>
      <c r="C2" s="306" t="s">
        <v>136</v>
      </c>
      <c r="D2" s="307"/>
      <c r="E2" s="307"/>
      <c r="F2" s="1"/>
    </row>
    <row r="3" spans="1:14" ht="14.85" customHeight="1" x14ac:dyDescent="0.3">
      <c r="A3" s="100"/>
      <c r="B3" s="3"/>
      <c r="C3" s="3" t="s">
        <v>25</v>
      </c>
      <c r="D3" s="3" t="s">
        <v>130</v>
      </c>
      <c r="E3" s="3" t="s">
        <v>39</v>
      </c>
      <c r="F3" s="3" t="s">
        <v>134</v>
      </c>
      <c r="G3" t="s">
        <v>155</v>
      </c>
      <c r="H3" s="6"/>
      <c r="I3" s="6"/>
      <c r="J3" s="6"/>
      <c r="K3" s="6"/>
      <c r="L3" s="115"/>
      <c r="M3" s="6"/>
      <c r="N3" s="6"/>
    </row>
    <row r="4" spans="1:14" ht="15.15" customHeight="1" x14ac:dyDescent="0.3">
      <c r="A4" s="1" t="s">
        <v>2</v>
      </c>
      <c r="B4" s="3" t="s">
        <v>3</v>
      </c>
      <c r="C4" s="3" t="s">
        <v>0</v>
      </c>
      <c r="D4" s="3" t="s">
        <v>0</v>
      </c>
      <c r="E4" s="3" t="s">
        <v>0</v>
      </c>
      <c r="F4" s="3" t="s">
        <v>4</v>
      </c>
      <c r="G4" s="6" t="s">
        <v>156</v>
      </c>
      <c r="H4" s="6"/>
      <c r="I4" s="6"/>
      <c r="J4" s="6"/>
      <c r="K4" s="6"/>
      <c r="L4" s="115"/>
      <c r="M4" s="6"/>
      <c r="N4" s="6"/>
    </row>
    <row r="5" spans="1:14" ht="12" customHeight="1" x14ac:dyDescent="0.3">
      <c r="A5" s="305" t="s">
        <v>135</v>
      </c>
      <c r="B5" s="305"/>
      <c r="C5" s="305"/>
      <c r="D5" s="305"/>
      <c r="E5" s="305"/>
      <c r="F5" s="305"/>
      <c r="G5" s="6"/>
      <c r="H5" s="6"/>
      <c r="I5" s="6"/>
      <c r="J5" s="116"/>
      <c r="K5" s="6"/>
      <c r="L5" s="115"/>
      <c r="M5" s="6"/>
      <c r="N5" s="6"/>
    </row>
    <row r="6" spans="1:14" s="12" customFormat="1" ht="15" customHeight="1" x14ac:dyDescent="0.3">
      <c r="A6" s="158">
        <v>0</v>
      </c>
      <c r="B6" s="158">
        <v>0</v>
      </c>
      <c r="C6" s="158">
        <v>0</v>
      </c>
      <c r="D6" s="158">
        <v>21.247</v>
      </c>
      <c r="E6" s="158">
        <v>0.23200000000000001</v>
      </c>
      <c r="F6" s="158">
        <v>0</v>
      </c>
      <c r="G6" s="158">
        <v>0</v>
      </c>
      <c r="H6" s="107"/>
      <c r="I6" s="107"/>
      <c r="J6" s="107"/>
      <c r="K6" s="107"/>
      <c r="L6" s="107"/>
      <c r="M6" s="107"/>
      <c r="N6" s="114"/>
    </row>
    <row r="7" spans="1:14" s="12" customFormat="1" ht="13.95" customHeight="1" x14ac:dyDescent="0.3">
      <c r="A7" s="156">
        <v>0.05</v>
      </c>
      <c r="B7" s="156">
        <v>0.04</v>
      </c>
      <c r="C7" s="156">
        <v>8.3000000000000004E-2</v>
      </c>
      <c r="D7" s="156">
        <v>21.009</v>
      </c>
      <c r="E7" s="156">
        <v>0.36699999999999999</v>
      </c>
      <c r="F7" s="156">
        <v>0.04</v>
      </c>
      <c r="G7" s="156">
        <v>6.3E-2</v>
      </c>
      <c r="H7" s="107"/>
      <c r="I7" s="107"/>
      <c r="J7" s="107"/>
      <c r="K7" s="107"/>
      <c r="L7" s="107"/>
      <c r="M7" s="107"/>
      <c r="N7" s="114"/>
    </row>
    <row r="8" spans="1:14" s="12" customFormat="1" ht="14.1" customHeight="1" x14ac:dyDescent="0.3">
      <c r="A8" s="156">
        <v>0.1</v>
      </c>
      <c r="B8" s="156">
        <v>0.14000000000000001</v>
      </c>
      <c r="C8" s="156">
        <v>0.153</v>
      </c>
      <c r="D8" s="156">
        <v>21.995999999999999</v>
      </c>
      <c r="E8" s="156">
        <v>0.505</v>
      </c>
      <c r="F8" s="156">
        <v>0.13</v>
      </c>
      <c r="G8" s="156">
        <v>0.126</v>
      </c>
      <c r="H8" s="106"/>
      <c r="I8" s="106"/>
      <c r="J8" s="107"/>
      <c r="K8" s="107"/>
      <c r="L8" s="107"/>
      <c r="M8" s="107"/>
      <c r="N8" s="114"/>
    </row>
    <row r="9" spans="1:14" s="12" customFormat="1" ht="13.95" customHeight="1" x14ac:dyDescent="0.3">
      <c r="A9" s="156">
        <v>0.15</v>
      </c>
      <c r="B9" s="156">
        <v>0.28000000000000003</v>
      </c>
      <c r="C9" s="156">
        <v>0.23300000000000001</v>
      </c>
      <c r="D9" s="156">
        <v>21.966000000000001</v>
      </c>
      <c r="E9" s="156">
        <v>0.64500000000000002</v>
      </c>
      <c r="F9" s="156">
        <v>0.27</v>
      </c>
      <c r="G9" s="156">
        <v>0.192</v>
      </c>
      <c r="H9" s="106"/>
      <c r="I9" s="106"/>
      <c r="J9" s="107"/>
      <c r="K9" s="107"/>
      <c r="L9" s="107"/>
      <c r="M9" s="107"/>
      <c r="N9" s="114"/>
    </row>
    <row r="10" spans="1:14" s="12" customFormat="1" ht="13.95" customHeight="1" x14ac:dyDescent="0.3">
      <c r="A10" s="156">
        <v>0.2</v>
      </c>
      <c r="B10" s="156">
        <v>0.47</v>
      </c>
      <c r="C10" s="156">
        <v>0.313</v>
      </c>
      <c r="D10" s="156">
        <v>21.936</v>
      </c>
      <c r="E10" s="156">
        <v>0.78800000000000003</v>
      </c>
      <c r="F10" s="156">
        <v>0.45</v>
      </c>
      <c r="G10" s="156">
        <v>0.25800000000000001</v>
      </c>
      <c r="H10" s="106"/>
      <c r="I10" s="106"/>
      <c r="J10" s="107"/>
      <c r="K10" s="107"/>
      <c r="L10" s="107"/>
      <c r="M10" s="107"/>
      <c r="N10" s="114"/>
    </row>
    <row r="11" spans="1:14" s="12" customFormat="1" ht="14.1" customHeight="1" x14ac:dyDescent="0.3">
      <c r="A11" s="156">
        <v>0.25</v>
      </c>
      <c r="B11" s="156">
        <v>0.71</v>
      </c>
      <c r="C11" s="156">
        <v>0.4</v>
      </c>
      <c r="D11" s="156">
        <v>21.908000000000001</v>
      </c>
      <c r="E11" s="156">
        <v>0.93400000000000005</v>
      </c>
      <c r="F11" s="156">
        <v>0.68</v>
      </c>
      <c r="G11" s="156">
        <v>0.32400000000000001</v>
      </c>
      <c r="H11" s="107"/>
      <c r="I11" s="107"/>
      <c r="J11" s="107"/>
      <c r="K11" s="107"/>
      <c r="L11" s="107"/>
      <c r="M11" s="107"/>
      <c r="N11" s="114"/>
    </row>
    <row r="12" spans="1:14" s="12" customFormat="1" ht="13.95" customHeight="1" x14ac:dyDescent="0.3">
      <c r="A12" s="156">
        <v>0.3</v>
      </c>
      <c r="B12" s="156">
        <v>1</v>
      </c>
      <c r="C12" s="156">
        <v>0.5</v>
      </c>
      <c r="D12" s="156">
        <v>21.88</v>
      </c>
      <c r="E12" s="156">
        <v>1.083</v>
      </c>
      <c r="F12" s="156">
        <v>0.94</v>
      </c>
      <c r="G12" s="156">
        <v>0.39</v>
      </c>
      <c r="H12" s="107"/>
      <c r="I12" s="107"/>
      <c r="J12" s="107"/>
      <c r="K12" s="107"/>
      <c r="L12" s="107"/>
      <c r="M12" s="107"/>
      <c r="N12" s="114"/>
    </row>
    <row r="13" spans="1:14" s="12" customFormat="1" ht="13.95" customHeight="1" x14ac:dyDescent="0.3">
      <c r="A13" s="156">
        <v>0.35</v>
      </c>
      <c r="B13" s="156">
        <v>1.36</v>
      </c>
      <c r="C13" s="156">
        <v>0.6</v>
      </c>
      <c r="D13" s="156">
        <v>21.852</v>
      </c>
      <c r="E13" s="156">
        <v>1.2350000000000001</v>
      </c>
      <c r="F13" s="156">
        <v>1.28</v>
      </c>
      <c r="G13" s="156">
        <v>0.45700000000000002</v>
      </c>
      <c r="H13" s="107"/>
      <c r="I13" s="107"/>
      <c r="J13" s="107"/>
      <c r="K13" s="107"/>
      <c r="L13" s="107"/>
      <c r="M13" s="107"/>
      <c r="N13" s="114"/>
    </row>
    <row r="14" spans="1:14" s="12" customFormat="1" ht="14.1" customHeight="1" x14ac:dyDescent="0.3">
      <c r="A14" s="156">
        <v>0.4</v>
      </c>
      <c r="B14" s="156">
        <v>1.78</v>
      </c>
      <c r="C14" s="156">
        <v>0.7</v>
      </c>
      <c r="D14" s="156">
        <v>21.824000000000002</v>
      </c>
      <c r="E14" s="156">
        <v>1.39</v>
      </c>
      <c r="F14" s="156">
        <v>1.75</v>
      </c>
      <c r="G14" s="156">
        <v>0.52400000000000002</v>
      </c>
      <c r="H14" s="106"/>
      <c r="I14" s="107"/>
      <c r="J14" s="107"/>
      <c r="K14" s="107"/>
      <c r="L14" s="107"/>
      <c r="M14" s="107"/>
      <c r="N14" s="114"/>
    </row>
    <row r="15" spans="1:14" s="12" customFormat="1" ht="13.95" customHeight="1" x14ac:dyDescent="0.3">
      <c r="A15" s="156">
        <v>0.45</v>
      </c>
      <c r="B15" s="156">
        <v>2.2599999999999998</v>
      </c>
      <c r="C15" s="156">
        <v>0.8</v>
      </c>
      <c r="D15" s="156">
        <v>21.795999999999999</v>
      </c>
      <c r="E15" s="156">
        <v>1.548</v>
      </c>
      <c r="F15" s="156">
        <v>2.34</v>
      </c>
      <c r="G15" s="156">
        <v>0.59099999999999997</v>
      </c>
      <c r="H15" s="105"/>
      <c r="I15" s="105"/>
      <c r="J15" s="105"/>
      <c r="K15" s="105"/>
      <c r="L15" s="105"/>
      <c r="M15" s="105"/>
      <c r="N15" s="114"/>
    </row>
    <row r="16" spans="1:14" s="12" customFormat="1" ht="13.95" customHeight="1" x14ac:dyDescent="0.3">
      <c r="A16" s="156">
        <v>0.5</v>
      </c>
      <c r="B16" s="156">
        <v>2.82</v>
      </c>
      <c r="C16" s="156">
        <v>0.9</v>
      </c>
      <c r="D16" s="156">
        <v>21.768999999999998</v>
      </c>
      <c r="E16" s="156">
        <v>1.71</v>
      </c>
      <c r="F16" s="156">
        <v>3.04</v>
      </c>
      <c r="G16" s="156">
        <v>0.65800000000000003</v>
      </c>
      <c r="H16" s="107"/>
      <c r="I16" s="107"/>
      <c r="J16" s="107"/>
      <c r="K16" s="107"/>
      <c r="L16" s="107"/>
      <c r="M16" s="107"/>
      <c r="N16" s="114"/>
    </row>
    <row r="17" spans="1:14" s="12" customFormat="1" ht="14.1" customHeight="1" x14ac:dyDescent="0.3">
      <c r="A17" s="156">
        <v>0.55000000000000004</v>
      </c>
      <c r="B17" s="156">
        <v>3.46</v>
      </c>
      <c r="C17" s="156">
        <v>1</v>
      </c>
      <c r="D17" s="156">
        <v>21.742000000000001</v>
      </c>
      <c r="E17" s="156">
        <v>1.875</v>
      </c>
      <c r="F17" s="156">
        <v>3.86</v>
      </c>
      <c r="G17" s="156">
        <v>0.72499999999999998</v>
      </c>
      <c r="H17" s="107"/>
      <c r="I17" s="107"/>
      <c r="J17" s="107"/>
      <c r="K17" s="107"/>
      <c r="L17" s="107"/>
      <c r="M17" s="107"/>
      <c r="N17" s="114"/>
    </row>
    <row r="18" spans="1:14" s="12" customFormat="1" ht="13.95" customHeight="1" x14ac:dyDescent="0.3">
      <c r="A18" s="156">
        <v>0.6</v>
      </c>
      <c r="B18" s="156">
        <v>4.1900000000000004</v>
      </c>
      <c r="C18" s="156">
        <v>1.1000000000000001</v>
      </c>
      <c r="D18" s="156">
        <v>21.715</v>
      </c>
      <c r="E18" s="156">
        <v>2.0430000000000001</v>
      </c>
      <c r="F18" s="156">
        <v>4.82</v>
      </c>
      <c r="G18" s="156">
        <v>0.79200000000000004</v>
      </c>
      <c r="H18" s="107"/>
      <c r="I18" s="107"/>
      <c r="J18" s="107"/>
      <c r="K18" s="107"/>
      <c r="L18" s="107"/>
      <c r="M18" s="107"/>
      <c r="N18" s="114"/>
    </row>
    <row r="19" spans="1:14" s="12" customFormat="1" ht="13.95" customHeight="1" x14ac:dyDescent="0.3">
      <c r="A19" s="156">
        <v>0.65</v>
      </c>
      <c r="B19" s="156">
        <v>5.01</v>
      </c>
      <c r="C19" s="156">
        <v>1.2</v>
      </c>
      <c r="D19" s="156">
        <v>21.687999999999999</v>
      </c>
      <c r="E19" s="156">
        <v>2.2149999999999999</v>
      </c>
      <c r="F19" s="156">
        <v>5.91</v>
      </c>
      <c r="G19" s="156">
        <v>0.85899999999999999</v>
      </c>
      <c r="H19" s="107"/>
      <c r="I19" s="107"/>
      <c r="J19" s="107"/>
      <c r="K19" s="107"/>
      <c r="L19" s="107"/>
      <c r="M19" s="107"/>
      <c r="N19" s="114"/>
    </row>
    <row r="20" spans="1:14" s="12" customFormat="1" ht="14.1" customHeight="1" x14ac:dyDescent="0.3">
      <c r="A20" s="156">
        <v>0.7</v>
      </c>
      <c r="B20" s="156">
        <v>5.93</v>
      </c>
      <c r="C20" s="156">
        <v>1.3</v>
      </c>
      <c r="D20" s="156">
        <v>21.661000000000001</v>
      </c>
      <c r="E20" s="156">
        <v>2.391</v>
      </c>
      <c r="F20" s="156">
        <v>7.14</v>
      </c>
      <c r="G20" s="156">
        <v>0.92600000000000005</v>
      </c>
      <c r="H20" s="107"/>
      <c r="I20" s="107"/>
      <c r="J20" s="107"/>
      <c r="K20" s="107"/>
      <c r="L20" s="107"/>
      <c r="M20" s="107"/>
      <c r="N20" s="114"/>
    </row>
    <row r="21" spans="1:14" s="12" customFormat="1" ht="13.95" customHeight="1" x14ac:dyDescent="0.3">
      <c r="A21" s="156">
        <v>0.75</v>
      </c>
      <c r="B21" s="156">
        <v>6.96</v>
      </c>
      <c r="C21" s="156">
        <v>1.4</v>
      </c>
      <c r="D21" s="156">
        <v>21.634</v>
      </c>
      <c r="E21" s="156">
        <v>2.57</v>
      </c>
      <c r="F21" s="156">
        <v>8.5</v>
      </c>
      <c r="G21" s="156">
        <v>0.99299999999999999</v>
      </c>
      <c r="H21" s="107"/>
      <c r="I21" s="107"/>
      <c r="J21" s="107"/>
      <c r="K21" s="107"/>
      <c r="L21" s="107"/>
      <c r="M21" s="107"/>
      <c r="N21" s="114"/>
    </row>
    <row r="22" spans="1:14" s="12" customFormat="1" ht="13.95" customHeight="1" x14ac:dyDescent="0.3">
      <c r="A22" s="156">
        <v>0.8</v>
      </c>
      <c r="B22" s="156">
        <v>8.1</v>
      </c>
      <c r="C22" s="156">
        <v>1.5</v>
      </c>
      <c r="D22" s="156">
        <v>21.606999999999999</v>
      </c>
      <c r="E22" s="156">
        <v>2.7530000000000001</v>
      </c>
      <c r="F22" s="156">
        <v>10</v>
      </c>
      <c r="G22" s="156">
        <v>1.06</v>
      </c>
      <c r="H22" s="106"/>
      <c r="I22" s="106"/>
      <c r="J22" s="105"/>
      <c r="K22" s="106"/>
      <c r="L22" s="106"/>
      <c r="M22" s="106"/>
    </row>
    <row r="23" spans="1:14" s="12" customFormat="1" ht="14.1" customHeight="1" x14ac:dyDescent="0.3">
      <c r="A23" s="156">
        <v>0.85</v>
      </c>
      <c r="B23" s="156">
        <v>9.3699999999999992</v>
      </c>
      <c r="C23" s="156">
        <v>1.6</v>
      </c>
      <c r="D23" s="156">
        <v>21.58</v>
      </c>
      <c r="E23" s="156">
        <v>2.94</v>
      </c>
      <c r="F23" s="156">
        <v>11.64</v>
      </c>
      <c r="G23" s="156">
        <v>1.127</v>
      </c>
    </row>
    <row r="24" spans="1:14" s="12" customFormat="1" ht="13.95" customHeight="1" x14ac:dyDescent="0.3">
      <c r="A24" s="156">
        <v>0.9</v>
      </c>
      <c r="B24" s="156">
        <v>10.77</v>
      </c>
      <c r="C24" s="156">
        <v>1.7</v>
      </c>
      <c r="D24" s="156">
        <v>21.553000000000001</v>
      </c>
      <c r="E24" s="156">
        <v>3.13</v>
      </c>
      <c r="F24" s="156">
        <v>13.42</v>
      </c>
      <c r="G24" s="156">
        <v>1.194</v>
      </c>
    </row>
    <row r="25" spans="1:14" s="12" customFormat="1" ht="13.95" customHeight="1" x14ac:dyDescent="0.3">
      <c r="A25" s="156">
        <v>0.95</v>
      </c>
      <c r="B25" s="156">
        <v>12.31</v>
      </c>
      <c r="C25" s="156">
        <v>1.8</v>
      </c>
      <c r="D25" s="156">
        <v>21.526</v>
      </c>
      <c r="E25" s="156">
        <v>3.3239999999999998</v>
      </c>
      <c r="F25" s="156">
        <v>15.34</v>
      </c>
      <c r="G25" s="156">
        <v>1.2609999999999999</v>
      </c>
    </row>
    <row r="26" spans="1:14" s="12" customFormat="1" ht="14.1" customHeight="1" x14ac:dyDescent="0.3">
      <c r="A26" s="156">
        <v>1</v>
      </c>
      <c r="B26" s="156">
        <v>14</v>
      </c>
      <c r="C26" s="156">
        <v>1.9</v>
      </c>
      <c r="D26" s="156">
        <v>21.5</v>
      </c>
      <c r="E26" s="156">
        <v>3.5219999999999998</v>
      </c>
      <c r="F26" s="156">
        <v>17.420000000000002</v>
      </c>
      <c r="G26" s="156">
        <v>1.3280000000000001</v>
      </c>
    </row>
    <row r="27" spans="1:14" s="12" customFormat="1" ht="13.95" customHeight="1" x14ac:dyDescent="0.3">
      <c r="A27" s="156">
        <v>1.05</v>
      </c>
      <c r="B27" s="156">
        <v>15.85</v>
      </c>
      <c r="C27" s="156">
        <v>2</v>
      </c>
      <c r="D27" s="156">
        <v>21.472999999999999</v>
      </c>
      <c r="E27" s="156">
        <v>3.7229999999999999</v>
      </c>
      <c r="F27" s="156">
        <v>19.64</v>
      </c>
      <c r="G27" s="156">
        <v>1.395</v>
      </c>
    </row>
    <row r="28" spans="1:14" s="113" customFormat="1" ht="13.95" customHeight="1" x14ac:dyDescent="0.3">
      <c r="A28" s="156">
        <v>1.1000000000000001</v>
      </c>
      <c r="B28" s="156">
        <v>17.87</v>
      </c>
      <c r="C28" s="156">
        <v>2.1</v>
      </c>
      <c r="D28" s="156">
        <v>21.446999999999999</v>
      </c>
      <c r="E28" s="156">
        <v>3.9279999999999999</v>
      </c>
      <c r="F28" s="156">
        <v>22</v>
      </c>
      <c r="G28" s="156">
        <v>1.462</v>
      </c>
    </row>
    <row r="29" spans="1:14" s="113" customFormat="1" ht="14.1" customHeight="1" x14ac:dyDescent="0.3">
      <c r="A29" s="156">
        <v>1.1499999999999999</v>
      </c>
      <c r="B29" s="156">
        <v>20.07</v>
      </c>
      <c r="C29" s="156">
        <v>2.2000000000000002</v>
      </c>
      <c r="D29" s="156">
        <v>21.420999999999999</v>
      </c>
      <c r="E29" s="156">
        <v>4.1369999999999996</v>
      </c>
      <c r="F29" s="156">
        <v>24.52</v>
      </c>
      <c r="G29" s="156">
        <v>1.5289999999999999</v>
      </c>
    </row>
    <row r="30" spans="1:14" s="113" customFormat="1" ht="13.95" customHeight="1" x14ac:dyDescent="0.3">
      <c r="A30" s="156">
        <v>1.2</v>
      </c>
      <c r="B30" s="156">
        <v>22.46</v>
      </c>
      <c r="C30" s="156">
        <v>2.2999999999999998</v>
      </c>
      <c r="D30" s="156">
        <v>21.395</v>
      </c>
      <c r="E30" s="156">
        <v>4.3499999999999996</v>
      </c>
      <c r="F30" s="156">
        <v>27.18</v>
      </c>
      <c r="G30" s="156">
        <v>1.5960000000000001</v>
      </c>
    </row>
    <row r="31" spans="1:14" s="113" customFormat="1" ht="13.95" customHeight="1" x14ac:dyDescent="0.3">
      <c r="A31" s="156">
        <v>1.25</v>
      </c>
      <c r="B31" s="156">
        <v>25.06</v>
      </c>
      <c r="C31" s="156">
        <v>2.4</v>
      </c>
      <c r="D31" s="156">
        <v>21.369</v>
      </c>
      <c r="E31" s="156">
        <v>4.5670000000000002</v>
      </c>
      <c r="F31" s="156">
        <v>30</v>
      </c>
      <c r="G31" s="156">
        <v>1.663</v>
      </c>
    </row>
    <row r="32" spans="1:14" s="113" customFormat="1" ht="13.8" customHeight="1" x14ac:dyDescent="0.3">
      <c r="A32" s="156">
        <v>1.3</v>
      </c>
      <c r="B32" s="156">
        <v>27.87</v>
      </c>
      <c r="C32" s="156">
        <v>2.5</v>
      </c>
      <c r="D32" s="156">
        <v>21.343</v>
      </c>
      <c r="E32" s="156">
        <v>4.7880000000000003</v>
      </c>
      <c r="F32" s="156">
        <v>33</v>
      </c>
      <c r="G32" s="156">
        <v>1.73</v>
      </c>
    </row>
    <row r="33" spans="1:7" s="113" customFormat="1" ht="13.95" customHeight="1" x14ac:dyDescent="0.3">
      <c r="A33" s="156">
        <v>1.35</v>
      </c>
      <c r="B33" s="156">
        <v>30.91</v>
      </c>
      <c r="C33" s="156">
        <v>2.6</v>
      </c>
      <c r="D33" s="156">
        <v>21.317</v>
      </c>
      <c r="E33" s="156">
        <v>5.0129999999999999</v>
      </c>
      <c r="F33" s="156">
        <v>36.159999999999997</v>
      </c>
      <c r="G33" s="156">
        <v>1.7969999999999999</v>
      </c>
    </row>
    <row r="34" spans="1:7" s="113" customFormat="1" ht="13.95" customHeight="1" x14ac:dyDescent="0.3">
      <c r="A34" s="156">
        <v>1.4</v>
      </c>
      <c r="B34" s="156">
        <v>34.19</v>
      </c>
      <c r="C34" s="156">
        <v>2.7</v>
      </c>
      <c r="D34" s="156">
        <v>21.291</v>
      </c>
      <c r="E34" s="156">
        <v>5.242</v>
      </c>
      <c r="F34" s="156">
        <v>39.5</v>
      </c>
      <c r="G34" s="156">
        <v>1.8640000000000001</v>
      </c>
    </row>
    <row r="35" spans="1:7" s="113" customFormat="1" ht="14.1" customHeight="1" x14ac:dyDescent="0.3">
      <c r="A35" s="156">
        <v>1.45</v>
      </c>
      <c r="B35" s="156">
        <v>37.72</v>
      </c>
      <c r="C35" s="156">
        <v>2.8</v>
      </c>
      <c r="D35" s="156">
        <v>21.265000000000001</v>
      </c>
      <c r="E35" s="156">
        <v>5.4749999999999996</v>
      </c>
      <c r="F35" s="156">
        <v>43.02</v>
      </c>
      <c r="G35" s="156">
        <v>1.931</v>
      </c>
    </row>
    <row r="36" spans="1:7" s="113" customFormat="1" ht="14.4" customHeight="1" x14ac:dyDescent="0.3">
      <c r="A36" s="156">
        <v>1.5</v>
      </c>
      <c r="B36" s="156">
        <v>41.5</v>
      </c>
      <c r="C36" s="156">
        <v>2.9</v>
      </c>
      <c r="D36" s="156">
        <v>21.239000000000001</v>
      </c>
      <c r="E36" s="156">
        <v>5.7119999999999997</v>
      </c>
      <c r="F36" s="156">
        <v>46.72</v>
      </c>
      <c r="G36" s="156"/>
    </row>
    <row r="37" spans="1:7" s="113" customFormat="1" x14ac:dyDescent="0.3">
      <c r="A37" s="156">
        <v>1.55</v>
      </c>
      <c r="B37" s="156">
        <v>19.260000000000002</v>
      </c>
      <c r="C37" s="156">
        <v>1.948</v>
      </c>
      <c r="D37" s="156">
        <v>21.943000000000001</v>
      </c>
      <c r="E37" s="156">
        <v>1.3460000000000001</v>
      </c>
      <c r="F37" s="156">
        <v>21.3</v>
      </c>
      <c r="G37" s="156">
        <v>2.0390000000000001</v>
      </c>
    </row>
    <row r="38" spans="1:7" s="113" customFormat="1" x14ac:dyDescent="0.3">
      <c r="A38" s="156">
        <v>1.6</v>
      </c>
      <c r="B38" s="156">
        <v>20.149999999999999</v>
      </c>
      <c r="C38" s="156">
        <v>1.9770000000000001</v>
      </c>
      <c r="D38" s="156">
        <v>21.946999999999999</v>
      </c>
      <c r="E38" s="156">
        <v>1.3260000000000001</v>
      </c>
      <c r="F38" s="156">
        <v>21.32</v>
      </c>
      <c r="G38" s="156">
        <v>2.0329999999999999</v>
      </c>
    </row>
    <row r="39" spans="1:7" s="12" customFormat="1" x14ac:dyDescent="0.3">
      <c r="A39" s="156">
        <v>1.65</v>
      </c>
      <c r="B39" s="156">
        <v>20.96</v>
      </c>
      <c r="C39" s="156">
        <v>1.0049999999999999</v>
      </c>
      <c r="D39" s="156">
        <v>21.952999999999999</v>
      </c>
      <c r="E39" s="156">
        <v>1.3049999999999999</v>
      </c>
      <c r="F39" s="156">
        <v>21.34</v>
      </c>
      <c r="G39" s="156">
        <v>2.0270000000000001</v>
      </c>
    </row>
    <row r="40" spans="1:7" s="12" customFormat="1" x14ac:dyDescent="0.3">
      <c r="A40" s="156">
        <v>1.7</v>
      </c>
      <c r="B40" s="156">
        <v>21.73</v>
      </c>
      <c r="C40" s="156">
        <v>1.0329999999999999</v>
      </c>
      <c r="D40" s="156">
        <v>21.957999999999998</v>
      </c>
      <c r="E40" s="156">
        <v>1.2849999999999999</v>
      </c>
      <c r="F40" s="156">
        <v>21.36</v>
      </c>
      <c r="G40" s="156">
        <v>2.0209999999999999</v>
      </c>
    </row>
    <row r="41" spans="1:7" s="12" customFormat="1" x14ac:dyDescent="0.3">
      <c r="A41" s="156">
        <v>1.75</v>
      </c>
      <c r="B41" s="156">
        <v>22.43</v>
      </c>
      <c r="C41" s="156">
        <v>1.0629999999999999</v>
      </c>
      <c r="D41" s="156">
        <v>21.963000000000001</v>
      </c>
      <c r="E41" s="156">
        <v>1.2649999999999999</v>
      </c>
      <c r="F41" s="156">
        <v>21.38</v>
      </c>
      <c r="G41" s="156">
        <v>2.0150000000000001</v>
      </c>
    </row>
    <row r="42" spans="1:7" s="12" customFormat="1" x14ac:dyDescent="0.3">
      <c r="A42" s="156">
        <v>1.8</v>
      </c>
      <c r="B42" s="156">
        <v>23.09</v>
      </c>
      <c r="C42" s="156">
        <v>1.0920000000000001</v>
      </c>
      <c r="D42" s="156">
        <v>21.966000000000001</v>
      </c>
      <c r="E42" s="156">
        <v>1.2450000000000001</v>
      </c>
      <c r="F42" s="156">
        <v>21.4</v>
      </c>
      <c r="G42" s="156">
        <v>2.0089999999999999</v>
      </c>
    </row>
    <row r="43" spans="1:7" s="12" customFormat="1" x14ac:dyDescent="0.3">
      <c r="A43" s="156">
        <v>1.85</v>
      </c>
      <c r="B43" s="156">
        <v>23.71</v>
      </c>
      <c r="C43" s="156">
        <v>1.1200000000000001</v>
      </c>
      <c r="D43" s="156">
        <v>21.971</v>
      </c>
      <c r="E43" s="156">
        <v>1.224</v>
      </c>
      <c r="F43" s="156">
        <v>21.42</v>
      </c>
      <c r="G43" s="156">
        <v>2.0030000000000001</v>
      </c>
    </row>
    <row r="44" spans="1:7" s="12" customFormat="1" x14ac:dyDescent="0.3">
      <c r="A44" s="156">
        <v>1.9</v>
      </c>
      <c r="B44" s="156">
        <v>24.29</v>
      </c>
      <c r="C44" s="156">
        <v>1.149</v>
      </c>
      <c r="D44" s="156">
        <v>21.975000000000001</v>
      </c>
      <c r="E44" s="156">
        <v>1.204</v>
      </c>
      <c r="F44" s="156">
        <v>21.44</v>
      </c>
      <c r="G44" s="156">
        <v>2.0369999999999999</v>
      </c>
    </row>
    <row r="45" spans="1:7" s="12" customFormat="1" x14ac:dyDescent="0.3">
      <c r="A45" s="156">
        <v>1.95</v>
      </c>
      <c r="B45" s="156">
        <v>25.92</v>
      </c>
      <c r="C45" s="156">
        <v>1.177</v>
      </c>
      <c r="D45" s="156">
        <v>21.98</v>
      </c>
      <c r="E45" s="156">
        <v>1.1830000000000001</v>
      </c>
      <c r="F45" s="156">
        <v>21.46</v>
      </c>
      <c r="G45" s="156">
        <v>2.032</v>
      </c>
    </row>
    <row r="46" spans="1:7" s="12" customFormat="1" x14ac:dyDescent="0.3">
      <c r="A46" s="156">
        <v>2</v>
      </c>
      <c r="B46" s="156">
        <v>27.89</v>
      </c>
      <c r="C46" s="156">
        <v>1.2050000000000001</v>
      </c>
      <c r="D46" s="156">
        <v>21.984000000000002</v>
      </c>
      <c r="E46" s="156">
        <v>1.444</v>
      </c>
      <c r="F46" s="156">
        <v>23.01</v>
      </c>
      <c r="G46" s="156">
        <v>2.048</v>
      </c>
    </row>
    <row r="47" spans="1:7" s="12" customFormat="1" x14ac:dyDescent="0.3">
      <c r="A47" s="156">
        <v>2.0499999999999998</v>
      </c>
      <c r="B47" s="156">
        <v>28.77</v>
      </c>
      <c r="C47" s="156">
        <v>1.2330000000000001</v>
      </c>
      <c r="D47" s="156">
        <v>21.989000000000001</v>
      </c>
      <c r="E47" s="156">
        <v>1.423</v>
      </c>
      <c r="F47" s="156">
        <v>23.03</v>
      </c>
      <c r="G47" s="156">
        <v>2.0539999999999998</v>
      </c>
    </row>
    <row r="48" spans="1:7" s="12" customFormat="1" x14ac:dyDescent="0.3">
      <c r="A48" s="156">
        <v>2.1</v>
      </c>
      <c r="B48" s="156">
        <v>29.61</v>
      </c>
      <c r="C48" s="156">
        <v>1.2609999999999999</v>
      </c>
      <c r="D48" s="156">
        <v>21.992999999999999</v>
      </c>
      <c r="E48" s="156">
        <v>1.403</v>
      </c>
      <c r="F48" s="156">
        <v>23.05</v>
      </c>
      <c r="G48" s="156">
        <v>2.06</v>
      </c>
    </row>
    <row r="49" spans="1:7" s="12" customFormat="1" x14ac:dyDescent="0.3">
      <c r="A49" s="156">
        <v>2.15</v>
      </c>
      <c r="B49" s="156">
        <v>30.41</v>
      </c>
      <c r="C49" s="156">
        <v>1.2889999999999999</v>
      </c>
      <c r="D49" s="156">
        <v>21.997</v>
      </c>
      <c r="E49" s="156">
        <v>1.3819999999999999</v>
      </c>
      <c r="F49" s="156">
        <v>23.07</v>
      </c>
      <c r="G49" s="156">
        <v>2.0659999999999998</v>
      </c>
    </row>
    <row r="50" spans="1:7" s="12" customFormat="1" x14ac:dyDescent="0.3">
      <c r="A50" s="156">
        <v>2.2000000000000002</v>
      </c>
      <c r="B50" s="156">
        <v>31.17</v>
      </c>
      <c r="C50" s="156">
        <v>1.3169999999999999</v>
      </c>
      <c r="D50" s="156">
        <v>22.001000000000001</v>
      </c>
      <c r="E50" s="156">
        <v>1.3620000000000001</v>
      </c>
      <c r="F50" s="156">
        <v>23.09</v>
      </c>
      <c r="G50" s="156">
        <v>2.0720000000000001</v>
      </c>
    </row>
    <row r="51" spans="1:7" s="12" customFormat="1" x14ac:dyDescent="0.3">
      <c r="A51" s="156">
        <v>2.25</v>
      </c>
      <c r="B51" s="156">
        <v>31.87</v>
      </c>
      <c r="C51" s="156">
        <v>1.345</v>
      </c>
      <c r="D51" s="156">
        <v>22.004999999999999</v>
      </c>
      <c r="E51" s="156">
        <v>1.341</v>
      </c>
      <c r="F51" s="156">
        <v>23.11</v>
      </c>
      <c r="G51" s="156">
        <v>2.0779999999999998</v>
      </c>
    </row>
    <row r="52" spans="1:7" s="12" customFormat="1" x14ac:dyDescent="0.3">
      <c r="A52" s="156">
        <v>2.2999999999999998</v>
      </c>
      <c r="B52" s="156">
        <v>32.54</v>
      </c>
      <c r="C52" s="156">
        <v>1.373</v>
      </c>
      <c r="D52" s="156">
        <v>22.009</v>
      </c>
      <c r="E52" s="156">
        <v>1.321</v>
      </c>
      <c r="F52" s="156">
        <v>23.13</v>
      </c>
      <c r="G52" s="156">
        <v>2.0840000000000001</v>
      </c>
    </row>
    <row r="53" spans="1:7" s="12" customFormat="1" x14ac:dyDescent="0.3">
      <c r="A53" s="156">
        <v>2.35</v>
      </c>
      <c r="B53" s="156">
        <v>33.17</v>
      </c>
      <c r="C53" s="156">
        <v>1.401</v>
      </c>
      <c r="D53" s="156">
        <v>22.013000000000002</v>
      </c>
      <c r="E53" s="156">
        <v>1.3</v>
      </c>
      <c r="F53" s="156">
        <v>23.15</v>
      </c>
      <c r="G53" s="156">
        <v>2.09</v>
      </c>
    </row>
    <row r="54" spans="1:7" s="12" customFormat="1" x14ac:dyDescent="0.3">
      <c r="A54" s="156">
        <v>2.4</v>
      </c>
      <c r="B54" s="156">
        <v>35.94</v>
      </c>
      <c r="C54" s="156">
        <v>1.4279999999999999</v>
      </c>
      <c r="D54" s="156">
        <v>22.016999999999999</v>
      </c>
      <c r="E54" s="156">
        <v>1.516</v>
      </c>
      <c r="F54" s="156">
        <v>25.09</v>
      </c>
      <c r="G54" s="156">
        <v>2.1259999999999999</v>
      </c>
    </row>
    <row r="55" spans="1:7" s="12" customFormat="1" x14ac:dyDescent="0.3">
      <c r="A55" s="156">
        <v>2.4500000000000002</v>
      </c>
      <c r="B55" s="156">
        <v>36.97</v>
      </c>
      <c r="C55" s="156">
        <v>1.456</v>
      </c>
      <c r="D55" s="156">
        <v>22.021000000000001</v>
      </c>
      <c r="E55" s="156">
        <v>1.524</v>
      </c>
      <c r="F55" s="156">
        <v>25.34</v>
      </c>
    </row>
    <row r="56" spans="1:7" s="12" customFormat="1" x14ac:dyDescent="0.3">
      <c r="A56" s="156">
        <v>2.5</v>
      </c>
      <c r="B56" s="156">
        <v>38.01</v>
      </c>
      <c r="C56" s="156">
        <v>1.484</v>
      </c>
      <c r="D56" s="156">
        <v>22.024999999999999</v>
      </c>
      <c r="E56" s="156">
        <v>1.532</v>
      </c>
      <c r="F56" s="156">
        <v>25.59</v>
      </c>
    </row>
    <row r="57" spans="1:7" s="12" customFormat="1" x14ac:dyDescent="0.3">
      <c r="A57" s="156">
        <v>2.5499999999999998</v>
      </c>
      <c r="B57" s="156">
        <v>39.049999999999997</v>
      </c>
      <c r="C57" s="156">
        <v>1.512</v>
      </c>
      <c r="D57" s="156">
        <v>22.029</v>
      </c>
      <c r="E57" s="156">
        <v>1.5389999999999999</v>
      </c>
      <c r="F57" s="156">
        <v>25.84</v>
      </c>
    </row>
    <row r="58" spans="1:7" s="12" customFormat="1" x14ac:dyDescent="0.3">
      <c r="A58" s="156">
        <v>2.6</v>
      </c>
      <c r="B58" s="156">
        <v>40.090000000000003</v>
      </c>
      <c r="C58" s="156">
        <v>1.54</v>
      </c>
      <c r="D58" s="156">
        <v>22.033000000000001</v>
      </c>
      <c r="E58" s="156">
        <v>1.546</v>
      </c>
      <c r="F58" s="156">
        <v>26.09</v>
      </c>
    </row>
    <row r="59" spans="1:7" s="12" customFormat="1" x14ac:dyDescent="0.3">
      <c r="A59" s="156">
        <v>2.65</v>
      </c>
      <c r="B59" s="156">
        <v>41.13</v>
      </c>
      <c r="C59" s="156">
        <v>1.569</v>
      </c>
      <c r="D59" s="156">
        <v>22.036999999999999</v>
      </c>
      <c r="E59" s="156">
        <v>1.554</v>
      </c>
      <c r="F59" s="156">
        <v>26.34</v>
      </c>
    </row>
    <row r="60" spans="1:7" s="12" customFormat="1" x14ac:dyDescent="0.3">
      <c r="A60" s="156">
        <v>2.7</v>
      </c>
      <c r="B60" s="156">
        <v>42.2</v>
      </c>
      <c r="C60" s="156">
        <v>1.597</v>
      </c>
      <c r="D60" s="156">
        <v>22.041</v>
      </c>
      <c r="E60" s="156">
        <v>1.5609999999999999</v>
      </c>
      <c r="F60" s="156">
        <v>26.59</v>
      </c>
    </row>
    <row r="61" spans="1:7" s="12" customFormat="1" x14ac:dyDescent="0.3">
      <c r="A61" s="156">
        <v>2.75</v>
      </c>
      <c r="B61" s="156">
        <v>43.2</v>
      </c>
      <c r="C61" s="156">
        <v>1.625</v>
      </c>
      <c r="D61" s="156">
        <v>22.045000000000002</v>
      </c>
      <c r="E61" s="156">
        <v>1.5680000000000001</v>
      </c>
      <c r="F61" s="156">
        <v>26.84</v>
      </c>
    </row>
    <row r="62" spans="1:7" s="12" customFormat="1" x14ac:dyDescent="0.3">
      <c r="A62" s="156">
        <v>2.8</v>
      </c>
      <c r="B62" s="156">
        <v>44.3</v>
      </c>
      <c r="C62" s="156">
        <v>1.6539999999999999</v>
      </c>
      <c r="D62" s="156">
        <v>22.05</v>
      </c>
      <c r="E62" s="156">
        <v>1.575</v>
      </c>
      <c r="F62" s="156">
        <v>27.09</v>
      </c>
    </row>
    <row r="63" spans="1:7" s="12" customFormat="1" x14ac:dyDescent="0.3">
      <c r="A63" s="156">
        <v>2.85</v>
      </c>
      <c r="B63" s="156">
        <v>45.33</v>
      </c>
      <c r="C63" s="156">
        <v>1.68</v>
      </c>
      <c r="D63" s="156">
        <v>22.053999999999998</v>
      </c>
      <c r="E63" s="156">
        <v>1.581</v>
      </c>
      <c r="F63" s="156">
        <v>27.34</v>
      </c>
    </row>
    <row r="64" spans="1:7" s="12" customFormat="1" x14ac:dyDescent="0.3">
      <c r="A64" s="156">
        <v>2.9</v>
      </c>
      <c r="B64" s="156">
        <v>46.48</v>
      </c>
      <c r="C64" s="156">
        <v>1.706</v>
      </c>
      <c r="D64" s="156">
        <v>22.058</v>
      </c>
      <c r="E64" s="156">
        <v>1.587</v>
      </c>
      <c r="F64" s="156">
        <v>27.6</v>
      </c>
    </row>
    <row r="65" spans="1:6" s="12" customFormat="1" x14ac:dyDescent="0.3">
      <c r="A65" s="156">
        <v>2.95</v>
      </c>
      <c r="B65" s="156">
        <v>47.56</v>
      </c>
      <c r="C65" s="156">
        <v>1.7330000000000001</v>
      </c>
      <c r="D65" s="156">
        <v>22.062999999999999</v>
      </c>
      <c r="E65" s="156">
        <v>1.593</v>
      </c>
      <c r="F65" s="156">
        <v>27.95</v>
      </c>
    </row>
    <row r="66" spans="1:6" s="12" customFormat="1" x14ac:dyDescent="0.3">
      <c r="A66" s="156">
        <v>3</v>
      </c>
      <c r="B66" s="156">
        <v>48.65</v>
      </c>
      <c r="C66" s="156">
        <v>1.7609999999999999</v>
      </c>
      <c r="D66" s="156">
        <v>22.067</v>
      </c>
      <c r="E66" s="156">
        <v>1.6</v>
      </c>
      <c r="F66" s="156">
        <v>28.23</v>
      </c>
    </row>
    <row r="67" spans="1:6" s="12" customFormat="1" x14ac:dyDescent="0.3">
      <c r="A67" s="156">
        <v>3.05</v>
      </c>
      <c r="B67" s="156">
        <v>49.74</v>
      </c>
      <c r="C67" s="156">
        <v>1.7889999999999999</v>
      </c>
      <c r="D67" s="156">
        <v>22.071000000000002</v>
      </c>
      <c r="E67" s="156">
        <v>1.6060000000000001</v>
      </c>
      <c r="F67" s="156">
        <v>28.51</v>
      </c>
    </row>
    <row r="68" spans="1:6" s="12" customFormat="1" x14ac:dyDescent="0.3">
      <c r="A68" s="156">
        <v>3.1</v>
      </c>
      <c r="B68" s="156">
        <v>50.84</v>
      </c>
      <c r="C68" s="156">
        <v>1.8169999999999999</v>
      </c>
      <c r="D68" s="156">
        <v>22.074999999999999</v>
      </c>
      <c r="E68" s="156">
        <v>1.6120000000000001</v>
      </c>
      <c r="F68" s="156">
        <v>28.79</v>
      </c>
    </row>
    <row r="69" spans="1:6" s="12" customFormat="1" x14ac:dyDescent="0.3">
      <c r="A69" s="156">
        <v>3.15</v>
      </c>
      <c r="B69" s="156">
        <v>51.94</v>
      </c>
      <c r="C69" s="156">
        <v>1.845</v>
      </c>
      <c r="D69" s="156">
        <v>22.079000000000001</v>
      </c>
      <c r="E69" s="156">
        <v>1.6180000000000001</v>
      </c>
      <c r="F69" s="156">
        <v>29.07</v>
      </c>
    </row>
    <row r="70" spans="1:6" s="12" customFormat="1" x14ac:dyDescent="0.3">
      <c r="A70" s="156">
        <v>3.2</v>
      </c>
      <c r="B70" s="156">
        <v>53.04</v>
      </c>
      <c r="C70" s="156">
        <v>1.8720000000000001</v>
      </c>
      <c r="D70" s="156">
        <v>22.082000000000001</v>
      </c>
      <c r="E70" s="156">
        <v>1.6240000000000001</v>
      </c>
      <c r="F70" s="156">
        <v>29.31</v>
      </c>
    </row>
    <row r="71" spans="1:6" s="12" customFormat="1" x14ac:dyDescent="0.3">
      <c r="A71" s="1"/>
      <c r="B71" s="108"/>
      <c r="C71" s="108"/>
      <c r="D71" s="108"/>
      <c r="E71" s="108"/>
      <c r="F71" s="108"/>
    </row>
    <row r="72" spans="1:6" x14ac:dyDescent="0.3">
      <c r="A72" s="1"/>
      <c r="B72" s="108"/>
      <c r="C72" s="109"/>
      <c r="D72" s="109"/>
      <c r="E72" s="109"/>
      <c r="F72" s="108"/>
    </row>
    <row r="73" spans="1:6" x14ac:dyDescent="0.3">
      <c r="A73" s="1"/>
      <c r="B73" s="109"/>
      <c r="C73" s="108"/>
      <c r="D73" s="108"/>
      <c r="E73" s="108"/>
      <c r="F73" s="108"/>
    </row>
    <row r="74" spans="1:6" x14ac:dyDescent="0.3">
      <c r="A74" s="1"/>
      <c r="B74" s="109"/>
      <c r="C74" s="109"/>
      <c r="D74" s="109"/>
      <c r="E74" s="109"/>
      <c r="F74" s="108"/>
    </row>
    <row r="75" spans="1:6" x14ac:dyDescent="0.3">
      <c r="A75" s="1"/>
      <c r="B75" s="108"/>
      <c r="C75" s="108"/>
      <c r="D75" s="108"/>
      <c r="E75" s="108"/>
      <c r="F75" s="108"/>
    </row>
    <row r="76" spans="1:6" x14ac:dyDescent="0.3">
      <c r="A76" s="1"/>
      <c r="B76" s="108"/>
      <c r="C76" s="108"/>
      <c r="D76" s="108"/>
      <c r="E76" s="109"/>
      <c r="F76" s="108"/>
    </row>
    <row r="77" spans="1:6" x14ac:dyDescent="0.3">
      <c r="A77" s="1"/>
      <c r="B77" s="108"/>
      <c r="C77" s="109"/>
      <c r="D77" s="109"/>
      <c r="E77" s="109"/>
      <c r="F77" s="108"/>
    </row>
    <row r="78" spans="1:6" x14ac:dyDescent="0.3">
      <c r="A78" s="1"/>
      <c r="B78" s="109"/>
      <c r="C78" s="109"/>
      <c r="D78" s="109"/>
      <c r="E78" s="109"/>
      <c r="F78" s="108"/>
    </row>
    <row r="79" spans="1:6" x14ac:dyDescent="0.3">
      <c r="A79" s="1"/>
      <c r="B79" s="109"/>
      <c r="C79" s="108"/>
      <c r="D79" s="108"/>
      <c r="E79" s="108"/>
      <c r="F79" s="108"/>
    </row>
    <row r="80" spans="1:6" x14ac:dyDescent="0.3">
      <c r="A80" s="1"/>
      <c r="B80" s="108"/>
      <c r="C80" s="109"/>
      <c r="D80" s="109"/>
      <c r="E80" s="109"/>
      <c r="F80" s="108"/>
    </row>
    <row r="81" spans="1:6" x14ac:dyDescent="0.3">
      <c r="A81" s="1"/>
      <c r="B81" s="109"/>
      <c r="C81" s="109"/>
      <c r="D81" s="109"/>
      <c r="E81" s="109"/>
      <c r="F81" s="108"/>
    </row>
    <row r="82" spans="1:6" x14ac:dyDescent="0.3">
      <c r="A82" s="1"/>
      <c r="B82" s="109"/>
      <c r="C82" s="108"/>
      <c r="D82" s="108"/>
      <c r="E82" s="108"/>
      <c r="F82" s="109"/>
    </row>
    <row r="83" spans="1:6" x14ac:dyDescent="0.3">
      <c r="A83" s="1"/>
      <c r="B83" s="108"/>
      <c r="C83" s="108"/>
      <c r="D83" s="108"/>
      <c r="E83" s="108"/>
      <c r="F83" s="109"/>
    </row>
    <row r="84" spans="1:6" x14ac:dyDescent="0.3">
      <c r="B84" s="6"/>
      <c r="C84" s="6"/>
      <c r="D84" s="6"/>
      <c r="E84" s="6"/>
      <c r="F84" s="6"/>
    </row>
    <row r="85" spans="1:6" x14ac:dyDescent="0.3">
      <c r="B85" s="6"/>
      <c r="C85" s="6"/>
      <c r="D85" s="6"/>
      <c r="E85" s="6"/>
      <c r="F85" s="6"/>
    </row>
  </sheetData>
  <mergeCells count="3">
    <mergeCell ref="A1:F1"/>
    <mergeCell ref="C2:E2"/>
    <mergeCell ref="A5:F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6EB84B-EF52-4F72-9750-6D6A703209C2}">
  <sheetPr codeName="Sheet2">
    <tabColor rgb="FFFF0000"/>
  </sheetPr>
  <dimension ref="A1:J92"/>
  <sheetViews>
    <sheetView topLeftCell="A13" workbookViewId="0">
      <selection activeCell="A27" sqref="A27:I27"/>
    </sheetView>
  </sheetViews>
  <sheetFormatPr defaultRowHeight="14.4" x14ac:dyDescent="0.3"/>
  <cols>
    <col min="1" max="1" width="9.5546875" style="4" bestFit="1" customWidth="1"/>
    <col min="2" max="2" width="9" style="4" customWidth="1"/>
    <col min="3" max="8" width="9" style="4" bestFit="1" customWidth="1"/>
    <col min="9" max="9" width="10.44140625" style="4" customWidth="1"/>
    <col min="10" max="10" width="9.5546875" style="4" bestFit="1" customWidth="1"/>
    <col min="11" max="16384" width="8.88671875" style="4"/>
  </cols>
  <sheetData>
    <row r="1" spans="1:10" x14ac:dyDescent="0.3">
      <c r="A1" s="4" t="s">
        <v>55</v>
      </c>
      <c r="B1" s="4" t="s">
        <v>65</v>
      </c>
      <c r="C1" s="4" t="s">
        <v>56</v>
      </c>
      <c r="D1" s="4" t="s">
        <v>26</v>
      </c>
      <c r="E1" s="4" t="s">
        <v>57</v>
      </c>
      <c r="F1" s="4" t="s">
        <v>5</v>
      </c>
      <c r="G1" s="4" t="s">
        <v>58</v>
      </c>
      <c r="H1" s="4" t="s">
        <v>59</v>
      </c>
      <c r="I1" s="4" t="s">
        <v>60</v>
      </c>
      <c r="J1" s="4" t="s">
        <v>61</v>
      </c>
    </row>
    <row r="2" spans="1:10" s="121" customFormat="1" x14ac:dyDescent="0.3">
      <c r="A2" s="121" t="s">
        <v>55</v>
      </c>
      <c r="B2" s="121" t="s">
        <v>65</v>
      </c>
      <c r="C2" s="121" t="s">
        <v>5</v>
      </c>
      <c r="D2" s="121" t="s">
        <v>153</v>
      </c>
      <c r="E2" s="121" t="s">
        <v>154</v>
      </c>
      <c r="F2" s="121" t="s">
        <v>59</v>
      </c>
      <c r="G2" s="121" t="s">
        <v>60</v>
      </c>
      <c r="H2" s="121" t="s">
        <v>58</v>
      </c>
      <c r="I2" s="121" t="s">
        <v>5</v>
      </c>
      <c r="J2" s="121" t="s">
        <v>137</v>
      </c>
    </row>
    <row r="3" spans="1:10" x14ac:dyDescent="0.3">
      <c r="A3" s="104" t="s">
        <v>62</v>
      </c>
      <c r="B3" s="4" t="s">
        <v>0</v>
      </c>
      <c r="C3" s="104" t="s">
        <v>0</v>
      </c>
      <c r="D3" s="104" t="s">
        <v>0</v>
      </c>
      <c r="E3" s="104" t="s">
        <v>0</v>
      </c>
      <c r="F3" s="104" t="s">
        <v>0</v>
      </c>
      <c r="G3" s="104" t="s">
        <v>0</v>
      </c>
      <c r="H3" s="104" t="s">
        <v>63</v>
      </c>
      <c r="I3" s="104" t="s">
        <v>64</v>
      </c>
      <c r="J3" s="104"/>
    </row>
    <row r="4" spans="1:10" x14ac:dyDescent="0.3">
      <c r="A4" s="104" t="s">
        <v>65</v>
      </c>
      <c r="B4" s="4" t="s">
        <v>163</v>
      </c>
      <c r="C4" s="104" t="s">
        <v>164</v>
      </c>
      <c r="D4" s="104" t="s">
        <v>165</v>
      </c>
      <c r="E4" s="104" t="s">
        <v>166</v>
      </c>
      <c r="F4" s="104" t="s">
        <v>167</v>
      </c>
      <c r="G4" s="104" t="s">
        <v>168</v>
      </c>
      <c r="H4" s="104" t="s">
        <v>169</v>
      </c>
      <c r="I4" s="104" t="s">
        <v>170</v>
      </c>
      <c r="J4" s="104"/>
    </row>
    <row r="5" spans="1:10" x14ac:dyDescent="0.3">
      <c r="A5" s="157">
        <v>26.15</v>
      </c>
      <c r="B5" s="157">
        <v>0.5</v>
      </c>
      <c r="C5" s="157">
        <v>0.91</v>
      </c>
      <c r="D5" s="157">
        <v>0.51600000000000001</v>
      </c>
      <c r="E5" s="157">
        <v>16.718</v>
      </c>
      <c r="F5" s="157">
        <v>16.292999999999999</v>
      </c>
      <c r="G5" s="157">
        <v>12.496</v>
      </c>
      <c r="H5" s="157">
        <v>58.9</v>
      </c>
      <c r="I5" s="157">
        <v>3.2160000000000002</v>
      </c>
    </row>
    <row r="6" spans="1:10" x14ac:dyDescent="0.3">
      <c r="A6" s="157">
        <v>41.25</v>
      </c>
      <c r="B6" s="157">
        <v>0.75</v>
      </c>
      <c r="C6" s="157">
        <v>1.21</v>
      </c>
      <c r="D6" s="157">
        <v>0.66200000000000003</v>
      </c>
      <c r="E6" s="157">
        <v>16.542999999999999</v>
      </c>
      <c r="F6" s="157">
        <v>16.102</v>
      </c>
      <c r="G6" s="157">
        <v>11.747</v>
      </c>
      <c r="H6" s="157">
        <v>41.9</v>
      </c>
      <c r="I6" s="157">
        <v>4.4119999999999999</v>
      </c>
    </row>
    <row r="7" spans="1:10" x14ac:dyDescent="0.3">
      <c r="A7" s="157">
        <v>58.59</v>
      </c>
      <c r="B7" s="157">
        <v>1</v>
      </c>
      <c r="C7" s="157">
        <v>1.21</v>
      </c>
      <c r="D7" s="157">
        <v>0.80700000000000005</v>
      </c>
      <c r="E7" s="157">
        <v>16.417999999999999</v>
      </c>
      <c r="F7" s="157">
        <v>16.542999999999999</v>
      </c>
      <c r="G7" s="157">
        <v>10.39</v>
      </c>
      <c r="H7" s="157">
        <v>41.9</v>
      </c>
      <c r="I7" s="157">
        <v>4.4119999999999999</v>
      </c>
    </row>
    <row r="8" spans="1:10" x14ac:dyDescent="0.3">
      <c r="A8" s="157">
        <v>77.739999999999995</v>
      </c>
      <c r="B8" s="157">
        <v>1.25</v>
      </c>
      <c r="C8" s="157">
        <v>1.32</v>
      </c>
      <c r="D8" s="157">
        <v>0.95299999999999996</v>
      </c>
      <c r="E8" s="157">
        <v>16.315000000000001</v>
      </c>
      <c r="F8" s="157">
        <v>15.967000000000001</v>
      </c>
      <c r="G8" s="157">
        <v>9.4269999999999996</v>
      </c>
      <c r="H8" s="157">
        <v>37.9</v>
      </c>
      <c r="I8" s="157">
        <v>5.5979999999999999</v>
      </c>
    </row>
    <row r="9" spans="1:10" x14ac:dyDescent="0.3">
      <c r="A9" s="157">
        <v>98.58</v>
      </c>
      <c r="B9" s="157">
        <v>1.5</v>
      </c>
      <c r="C9" s="157">
        <v>1.42</v>
      </c>
      <c r="D9" s="157">
        <v>1.0840000000000001</v>
      </c>
      <c r="E9" s="157">
        <v>16.225999999999999</v>
      </c>
      <c r="F9" s="157">
        <v>15.308</v>
      </c>
      <c r="G9" s="157">
        <v>8.6489999999999991</v>
      </c>
      <c r="H9" s="157">
        <v>34.9</v>
      </c>
      <c r="I9" s="157">
        <v>6.59</v>
      </c>
    </row>
    <row r="10" spans="1:10" x14ac:dyDescent="0.3">
      <c r="A10" s="157">
        <v>120.08</v>
      </c>
      <c r="B10" s="157">
        <v>1.75</v>
      </c>
      <c r="C10" s="157">
        <v>1.49</v>
      </c>
      <c r="D10" s="157">
        <v>1.2170000000000001</v>
      </c>
      <c r="E10" s="157">
        <v>16.137</v>
      </c>
      <c r="F10" s="157">
        <v>15.708</v>
      </c>
      <c r="G10" s="157">
        <v>7.8579999999999997</v>
      </c>
      <c r="H10" s="157">
        <v>31.9</v>
      </c>
      <c r="I10" s="157">
        <v>7.51</v>
      </c>
    </row>
    <row r="11" spans="1:10" x14ac:dyDescent="0.3">
      <c r="A11" s="157">
        <v>143.19999999999999</v>
      </c>
      <c r="B11" s="157">
        <v>1.9</v>
      </c>
      <c r="C11" s="157">
        <v>1.56</v>
      </c>
      <c r="D11" s="157">
        <v>1.349</v>
      </c>
      <c r="E11" s="157">
        <v>16.036999999999999</v>
      </c>
      <c r="F11" s="157">
        <v>15.083</v>
      </c>
      <c r="G11" s="157">
        <v>7.1379999999999999</v>
      </c>
      <c r="H11" s="157">
        <v>29.9</v>
      </c>
      <c r="I11" s="157">
        <v>8.4120000000000008</v>
      </c>
    </row>
    <row r="12" spans="1:10" x14ac:dyDescent="0.3">
      <c r="A12" s="157">
        <v>167.12</v>
      </c>
      <c r="B12" s="157">
        <v>1.95</v>
      </c>
      <c r="C12" s="157">
        <v>1.61</v>
      </c>
      <c r="D12" s="157">
        <v>1.4690000000000001</v>
      </c>
      <c r="E12" s="157">
        <v>15.948</v>
      </c>
      <c r="F12" s="157">
        <v>15.45</v>
      </c>
      <c r="G12" s="157">
        <v>6.718</v>
      </c>
      <c r="H12" s="157">
        <v>27.65</v>
      </c>
      <c r="I12" s="157">
        <v>9.0649999999999995</v>
      </c>
    </row>
    <row r="13" spans="1:10" x14ac:dyDescent="0.3">
      <c r="A13" s="157">
        <v>191.77</v>
      </c>
      <c r="B13" s="157">
        <v>1.8</v>
      </c>
      <c r="C13" s="157">
        <v>1.67</v>
      </c>
      <c r="D13" s="157">
        <v>1.6180000000000001</v>
      </c>
      <c r="E13" s="157">
        <v>15.86</v>
      </c>
      <c r="F13" s="157">
        <v>15.284000000000001</v>
      </c>
      <c r="G13" s="157">
        <v>6.0030000000000001</v>
      </c>
      <c r="H13" s="157">
        <v>25.65</v>
      </c>
      <c r="I13" s="157">
        <v>9.6649999999999991</v>
      </c>
    </row>
    <row r="14" spans="1:10" x14ac:dyDescent="0.3">
      <c r="A14" s="157">
        <v>217.49</v>
      </c>
      <c r="B14" s="157">
        <v>1.85</v>
      </c>
      <c r="C14" s="157">
        <v>1.74</v>
      </c>
      <c r="D14" s="157">
        <v>1.7989999999999999</v>
      </c>
      <c r="E14" s="157">
        <v>15.782999999999999</v>
      </c>
      <c r="F14" s="157">
        <v>15.061</v>
      </c>
      <c r="G14" s="157">
        <v>6.0030000000000001</v>
      </c>
      <c r="H14" s="157">
        <v>26.18</v>
      </c>
      <c r="I14" s="157">
        <v>1.1279999999999999</v>
      </c>
    </row>
    <row r="15" spans="1:10" x14ac:dyDescent="0.3">
      <c r="A15" s="157">
        <v>244.08</v>
      </c>
      <c r="B15" s="157">
        <v>2</v>
      </c>
      <c r="C15" s="157">
        <v>1.78</v>
      </c>
      <c r="D15" s="157">
        <v>1.915</v>
      </c>
      <c r="E15" s="157">
        <v>15.69</v>
      </c>
      <c r="F15" s="157">
        <v>14.977</v>
      </c>
      <c r="G15" s="157">
        <v>5.71</v>
      </c>
      <c r="H15" s="157">
        <v>24.95</v>
      </c>
      <c r="I15" s="157">
        <v>1.216</v>
      </c>
    </row>
    <row r="16" spans="1:10" x14ac:dyDescent="0.3">
      <c r="A16" s="157">
        <v>271.2</v>
      </c>
      <c r="B16" s="157">
        <v>2.15</v>
      </c>
      <c r="C16" s="157">
        <v>1.82</v>
      </c>
      <c r="D16" s="157">
        <v>2.06</v>
      </c>
      <c r="E16" s="157">
        <v>15.603999999999999</v>
      </c>
      <c r="F16" s="157">
        <v>14.853999999999999</v>
      </c>
      <c r="G16" s="157">
        <v>5.3689999999999998</v>
      </c>
      <c r="H16" s="157">
        <v>24.24</v>
      </c>
      <c r="I16" s="157">
        <v>1.302</v>
      </c>
    </row>
    <row r="17" spans="1:10" x14ac:dyDescent="0.3">
      <c r="A17" s="157">
        <v>299.51</v>
      </c>
      <c r="B17" s="157">
        <v>2.2999999999999998</v>
      </c>
      <c r="C17" s="157">
        <v>1.91</v>
      </c>
      <c r="D17" s="157">
        <v>2.2410000000000001</v>
      </c>
      <c r="E17" s="157">
        <v>15.504</v>
      </c>
      <c r="F17" s="157">
        <v>14.536</v>
      </c>
      <c r="G17" s="157">
        <v>5.3689999999999998</v>
      </c>
      <c r="H17" s="157">
        <v>24.86</v>
      </c>
      <c r="I17" s="157">
        <v>1.3089999999999999</v>
      </c>
    </row>
    <row r="18" spans="1:10" x14ac:dyDescent="0.3">
      <c r="A18" s="157">
        <v>328.85</v>
      </c>
      <c r="B18" s="157">
        <v>2.4500000000000002</v>
      </c>
      <c r="C18" s="157">
        <v>1.96</v>
      </c>
      <c r="D18" s="157">
        <v>2.516</v>
      </c>
      <c r="E18" s="157">
        <v>15.407999999999999</v>
      </c>
      <c r="F18" s="157">
        <v>14.404999999999999</v>
      </c>
      <c r="G18" s="157">
        <v>5.133</v>
      </c>
      <c r="H18" s="157">
        <v>25.49</v>
      </c>
      <c r="I18" s="157">
        <v>1.4670000000000001</v>
      </c>
    </row>
    <row r="19" spans="1:10" x14ac:dyDescent="0.3">
      <c r="A19" s="157">
        <v>359.09</v>
      </c>
      <c r="B19" s="157">
        <v>2.6</v>
      </c>
      <c r="C19" s="157">
        <v>2.02</v>
      </c>
      <c r="D19" s="157">
        <v>2.7519999999999998</v>
      </c>
      <c r="E19" s="157">
        <v>15.305999999999999</v>
      </c>
      <c r="F19" s="157">
        <v>14.14</v>
      </c>
      <c r="G19" s="157">
        <v>5.133</v>
      </c>
      <c r="H19" s="157">
        <v>25.59</v>
      </c>
      <c r="I19" s="157">
        <v>1.4670000000000001</v>
      </c>
    </row>
    <row r="20" spans="1:10" x14ac:dyDescent="0.3">
      <c r="A20" s="157">
        <v>390.69</v>
      </c>
      <c r="B20" s="157">
        <v>2.75</v>
      </c>
      <c r="C20" s="157">
        <v>2.14</v>
      </c>
      <c r="D20" s="157">
        <v>3.1520000000000001</v>
      </c>
      <c r="E20" s="157">
        <v>15.182</v>
      </c>
      <c r="F20" s="157">
        <v>13.821999999999999</v>
      </c>
      <c r="G20" s="157">
        <v>5.133</v>
      </c>
      <c r="H20" s="157">
        <v>25.59</v>
      </c>
      <c r="I20" s="157">
        <v>1.4670000000000001</v>
      </c>
    </row>
    <row r="21" spans="1:10" x14ac:dyDescent="0.3">
      <c r="A21" s="157">
        <v>423.58</v>
      </c>
      <c r="B21" s="157">
        <v>2.9</v>
      </c>
      <c r="C21" s="157">
        <v>2.2400000000000002</v>
      </c>
      <c r="D21" s="157">
        <v>3.5979999999999999</v>
      </c>
      <c r="E21" s="157">
        <v>15.084</v>
      </c>
      <c r="F21" s="157">
        <v>13.589</v>
      </c>
      <c r="G21" s="157">
        <v>5.2560000000000002</v>
      </c>
      <c r="H21" s="157">
        <v>31.16</v>
      </c>
      <c r="I21" s="157">
        <v>1.84</v>
      </c>
    </row>
    <row r="22" spans="1:10" x14ac:dyDescent="0.3">
      <c r="A22" s="157">
        <v>458.77</v>
      </c>
      <c r="B22" s="157">
        <v>3.05</v>
      </c>
      <c r="C22" s="157">
        <v>2.41</v>
      </c>
      <c r="D22" s="157">
        <v>4.5949999999999998</v>
      </c>
      <c r="E22" s="157">
        <v>14.888999999999999</v>
      </c>
      <c r="F22" s="157">
        <v>13.042999999999999</v>
      </c>
      <c r="G22" s="157">
        <v>5.2560000000000002</v>
      </c>
      <c r="H22" s="157">
        <v>31.16</v>
      </c>
      <c r="I22" s="157">
        <v>1.84</v>
      </c>
    </row>
    <row r="23" spans="1:10" x14ac:dyDescent="0.3">
      <c r="A23" s="157">
        <v>495.31</v>
      </c>
      <c r="B23" s="157">
        <v>3.2</v>
      </c>
      <c r="C23" s="157">
        <v>2.54</v>
      </c>
      <c r="D23" s="157">
        <v>5.5110000000000001</v>
      </c>
      <c r="E23" s="157">
        <v>14.696</v>
      </c>
      <c r="F23" s="157">
        <v>12.042999999999999</v>
      </c>
      <c r="G23" s="157">
        <v>5.2169999999999996</v>
      </c>
      <c r="H23" s="157">
        <v>31.32</v>
      </c>
      <c r="I23" s="157">
        <v>2.0339999999999998</v>
      </c>
    </row>
    <row r="24" spans="1:10" x14ac:dyDescent="0.3">
      <c r="A24" s="157">
        <v>534.64</v>
      </c>
      <c r="B24" s="157">
        <v>3.35</v>
      </c>
      <c r="C24" s="157">
        <v>2.56</v>
      </c>
      <c r="D24" s="157">
        <v>5.5110000000000001</v>
      </c>
      <c r="E24" s="157">
        <v>14.496</v>
      </c>
      <c r="F24" s="157">
        <v>12.081</v>
      </c>
      <c r="G24" s="157">
        <v>5.2169999999999996</v>
      </c>
      <c r="H24" s="157">
        <v>31.32</v>
      </c>
      <c r="I24" s="157">
        <v>2.0339999999999998</v>
      </c>
    </row>
    <row r="25" spans="1:10" x14ac:dyDescent="0.3">
      <c r="A25" s="157">
        <v>573.19000000000005</v>
      </c>
      <c r="B25" s="157">
        <v>3.5</v>
      </c>
      <c r="C25" s="157">
        <v>2.58</v>
      </c>
      <c r="D25" s="157">
        <v>5.62</v>
      </c>
      <c r="E25" s="157">
        <v>14.334</v>
      </c>
      <c r="F25" s="157">
        <v>12.148999999999999</v>
      </c>
      <c r="G25" s="157">
        <v>5.1319999999999997</v>
      </c>
      <c r="H25" s="157">
        <v>30.55</v>
      </c>
      <c r="I25" s="157">
        <v>2.548</v>
      </c>
    </row>
    <row r="26" spans="1:10" x14ac:dyDescent="0.3">
      <c r="A26" s="157">
        <v>612.07000000000005</v>
      </c>
      <c r="B26" s="157">
        <v>3.65</v>
      </c>
      <c r="C26" s="157">
        <v>2.62</v>
      </c>
      <c r="D26" s="157">
        <v>5.7350000000000003</v>
      </c>
      <c r="E26" s="157">
        <v>14.196999999999999</v>
      </c>
      <c r="F26" s="157">
        <v>12.218</v>
      </c>
      <c r="G26" s="157">
        <v>5.0670000000000002</v>
      </c>
      <c r="H26" s="157">
        <v>29.31</v>
      </c>
      <c r="I26" s="4">
        <v>2.2200000000000002</v>
      </c>
    </row>
    <row r="27" spans="1:10" x14ac:dyDescent="0.3">
      <c r="A27" s="157">
        <v>651.25</v>
      </c>
      <c r="B27" s="157">
        <v>3.8</v>
      </c>
      <c r="C27" s="157">
        <v>2.62</v>
      </c>
      <c r="D27" s="157">
        <v>5.8550000000000004</v>
      </c>
      <c r="E27" s="157">
        <v>14.08</v>
      </c>
      <c r="F27" s="157">
        <v>12.288</v>
      </c>
      <c r="G27" s="157">
        <v>5.0199999999999996</v>
      </c>
      <c r="H27" s="157">
        <v>28.22</v>
      </c>
      <c r="I27" s="157">
        <v>2.3109999999999999</v>
      </c>
    </row>
    <row r="28" spans="1:10" x14ac:dyDescent="0.3">
      <c r="A28" s="157">
        <v>690.73</v>
      </c>
      <c r="B28" s="157">
        <v>3.95</v>
      </c>
      <c r="C28" s="157">
        <v>2.64</v>
      </c>
      <c r="D28" s="157">
        <v>5.9779999999999998</v>
      </c>
      <c r="E28" s="157">
        <v>13.978999999999999</v>
      </c>
      <c r="F28" s="157">
        <v>12.358000000000001</v>
      </c>
      <c r="G28" s="157">
        <v>4.9870000000000001</v>
      </c>
      <c r="H28" s="157">
        <v>27.27</v>
      </c>
      <c r="I28" s="157">
        <v>2.4009999999999998</v>
      </c>
    </row>
    <row r="29" spans="1:10" x14ac:dyDescent="0.3">
      <c r="A29" s="157">
        <v>730.51</v>
      </c>
      <c r="B29" s="157">
        <v>4.0999999999999996</v>
      </c>
      <c r="C29" s="157">
        <v>2.66</v>
      </c>
      <c r="D29" s="157">
        <v>6.1059999999999999</v>
      </c>
      <c r="E29" s="157">
        <v>13.893000000000001</v>
      </c>
      <c r="F29" s="157">
        <v>12.43</v>
      </c>
      <c r="G29" s="157">
        <v>4.9660000000000002</v>
      </c>
      <c r="H29" s="157">
        <v>26.42</v>
      </c>
      <c r="I29" s="157">
        <v>2.4889999999999999</v>
      </c>
    </row>
    <row r="30" spans="1:10" x14ac:dyDescent="0.3">
      <c r="A30" s="157">
        <v>757.2</v>
      </c>
      <c r="B30" s="157">
        <v>4.2</v>
      </c>
      <c r="C30" s="157">
        <v>2.67</v>
      </c>
      <c r="D30" s="157">
        <v>6.1929999999999996</v>
      </c>
      <c r="E30" s="157">
        <v>13.843</v>
      </c>
      <c r="F30" s="157">
        <v>12.478</v>
      </c>
      <c r="G30" s="157">
        <v>4.9580000000000002</v>
      </c>
      <c r="H30" s="157">
        <v>25.91</v>
      </c>
      <c r="I30" s="157">
        <v>2.548</v>
      </c>
    </row>
    <row r="31" spans="1:10" x14ac:dyDescent="0.3">
      <c r="A31" s="157"/>
      <c r="B31" s="157"/>
      <c r="C31" s="157"/>
      <c r="D31" s="157"/>
      <c r="E31" s="157"/>
      <c r="F31" s="108"/>
      <c r="G31" s="108"/>
      <c r="H31" s="108"/>
      <c r="I31" s="120"/>
      <c r="J31" s="122"/>
    </row>
    <row r="32" spans="1:10" x14ac:dyDescent="0.3">
      <c r="A32" s="157"/>
      <c r="B32" s="157"/>
      <c r="C32" s="157"/>
      <c r="D32" s="157"/>
      <c r="E32" s="157"/>
      <c r="F32" s="109"/>
      <c r="G32" s="109"/>
      <c r="H32" s="109"/>
      <c r="I32" s="119"/>
      <c r="J32" s="118"/>
    </row>
    <row r="33" spans="1:10" x14ac:dyDescent="0.3">
      <c r="A33" s="157"/>
      <c r="B33" s="157"/>
      <c r="C33" s="157"/>
      <c r="D33" s="157"/>
      <c r="E33" s="157"/>
      <c r="F33" s="109"/>
      <c r="G33" s="109"/>
      <c r="H33" s="109"/>
      <c r="I33" s="119"/>
      <c r="J33" s="118"/>
    </row>
    <row r="34" spans="1:10" x14ac:dyDescent="0.3">
      <c r="A34" s="157"/>
      <c r="B34" s="157"/>
      <c r="C34" s="157"/>
      <c r="D34" s="157"/>
      <c r="E34" s="157"/>
      <c r="F34" s="109"/>
      <c r="G34" s="109"/>
      <c r="H34" s="109"/>
      <c r="I34" s="119"/>
      <c r="J34" s="118"/>
    </row>
    <row r="35" spans="1:10" x14ac:dyDescent="0.3">
      <c r="A35" s="157"/>
      <c r="B35" s="157"/>
      <c r="C35" s="157"/>
      <c r="D35" s="157"/>
      <c r="E35" s="157"/>
      <c r="F35" s="109"/>
      <c r="G35" s="109"/>
      <c r="H35" s="109"/>
      <c r="I35" s="119"/>
      <c r="J35" s="118"/>
    </row>
    <row r="36" spans="1:10" x14ac:dyDescent="0.3">
      <c r="A36" s="157"/>
      <c r="B36" s="157"/>
      <c r="C36" s="157"/>
      <c r="D36" s="157"/>
      <c r="E36" s="157"/>
      <c r="F36" s="110"/>
      <c r="G36" s="108"/>
      <c r="H36" s="108"/>
      <c r="I36" s="120"/>
      <c r="J36" s="122"/>
    </row>
    <row r="37" spans="1:10" x14ac:dyDescent="0.3">
      <c r="A37" s="157"/>
      <c r="B37" s="157"/>
      <c r="C37" s="157"/>
      <c r="D37" s="157"/>
      <c r="E37" s="157"/>
      <c r="F37" s="109"/>
      <c r="G37" s="109"/>
      <c r="H37" s="109"/>
      <c r="I37" s="119"/>
      <c r="J37" s="118"/>
    </row>
    <row r="38" spans="1:10" x14ac:dyDescent="0.3">
      <c r="A38" s="157"/>
      <c r="B38" s="157"/>
      <c r="C38" s="157"/>
      <c r="D38" s="157"/>
      <c r="E38" s="157"/>
      <c r="F38" s="108"/>
      <c r="G38" s="108"/>
      <c r="H38" s="108"/>
      <c r="I38" s="120"/>
      <c r="J38" s="122"/>
    </row>
    <row r="39" spans="1:10" x14ac:dyDescent="0.3">
      <c r="A39" s="157"/>
      <c r="B39" s="157"/>
      <c r="C39" s="157"/>
      <c r="D39" s="157"/>
      <c r="E39" s="157"/>
      <c r="F39" s="111"/>
      <c r="G39" s="111"/>
      <c r="H39" s="111"/>
    </row>
    <row r="40" spans="1:10" x14ac:dyDescent="0.3">
      <c r="A40" s="157"/>
      <c r="B40" s="157"/>
      <c r="C40" s="157"/>
      <c r="D40" s="157"/>
      <c r="E40" s="157"/>
      <c r="F40" s="111"/>
      <c r="G40" s="111"/>
      <c r="H40" s="111"/>
    </row>
    <row r="41" spans="1:10" x14ac:dyDescent="0.3">
      <c r="A41" s="157"/>
      <c r="B41" s="157"/>
      <c r="C41" s="157"/>
      <c r="D41" s="157"/>
      <c r="E41" s="157"/>
    </row>
    <row r="42" spans="1:10" x14ac:dyDescent="0.3">
      <c r="A42" s="157"/>
      <c r="B42" s="157"/>
      <c r="C42" s="157"/>
      <c r="D42" s="157"/>
      <c r="E42" s="157"/>
    </row>
    <row r="43" spans="1:10" x14ac:dyDescent="0.3">
      <c r="A43" s="157"/>
      <c r="B43" s="157"/>
      <c r="C43" s="157"/>
      <c r="D43" s="157"/>
      <c r="E43" s="157"/>
    </row>
    <row r="44" spans="1:10" x14ac:dyDescent="0.3">
      <c r="A44" s="157"/>
      <c r="B44" s="157"/>
      <c r="C44" s="157"/>
      <c r="D44" s="157"/>
      <c r="E44" s="157"/>
    </row>
    <row r="45" spans="1:10" x14ac:dyDescent="0.3">
      <c r="A45" s="157"/>
      <c r="B45" s="157"/>
      <c r="C45" s="157"/>
      <c r="D45" s="157"/>
      <c r="E45" s="157"/>
    </row>
    <row r="46" spans="1:10" x14ac:dyDescent="0.3">
      <c r="A46" s="157"/>
      <c r="B46" s="157"/>
      <c r="C46" s="157"/>
      <c r="D46" s="157"/>
      <c r="E46" s="157"/>
    </row>
    <row r="47" spans="1:10" x14ac:dyDescent="0.3">
      <c r="A47" s="157"/>
      <c r="B47" s="157"/>
      <c r="C47" s="157"/>
      <c r="D47" s="157"/>
      <c r="E47" s="157"/>
    </row>
    <row r="48" spans="1:10" x14ac:dyDescent="0.3">
      <c r="A48" s="157"/>
      <c r="B48" s="157"/>
      <c r="C48" s="157"/>
      <c r="D48" s="157"/>
      <c r="E48" s="157"/>
    </row>
    <row r="49" spans="1:5" x14ac:dyDescent="0.3">
      <c r="A49" s="157"/>
      <c r="B49" s="157"/>
      <c r="C49" s="157"/>
      <c r="D49" s="157"/>
      <c r="E49" s="157"/>
    </row>
    <row r="50" spans="1:5" x14ac:dyDescent="0.3">
      <c r="A50" s="157"/>
      <c r="B50" s="157"/>
      <c r="C50" s="157"/>
      <c r="D50" s="157"/>
      <c r="E50" s="157"/>
    </row>
    <row r="51" spans="1:5" x14ac:dyDescent="0.3">
      <c r="A51" s="157"/>
      <c r="B51" s="157"/>
      <c r="C51" s="157"/>
      <c r="D51" s="157"/>
      <c r="E51" s="157"/>
    </row>
    <row r="52" spans="1:5" x14ac:dyDescent="0.3">
      <c r="A52" s="157"/>
      <c r="B52" s="157"/>
      <c r="C52" s="157"/>
      <c r="D52" s="157"/>
      <c r="E52" s="157"/>
    </row>
    <row r="53" spans="1:5" x14ac:dyDescent="0.3">
      <c r="A53" s="157"/>
      <c r="B53" s="157"/>
      <c r="C53" s="157"/>
      <c r="D53" s="157"/>
      <c r="E53" s="157"/>
    </row>
    <row r="54" spans="1:5" x14ac:dyDescent="0.3">
      <c r="A54" s="157"/>
      <c r="B54" s="157"/>
      <c r="C54" s="157"/>
      <c r="D54" s="157"/>
      <c r="E54" s="157"/>
    </row>
    <row r="55" spans="1:5" x14ac:dyDescent="0.3">
      <c r="A55" s="157"/>
      <c r="B55" s="157"/>
      <c r="C55" s="157"/>
      <c r="D55" s="157"/>
      <c r="E55" s="157"/>
    </row>
    <row r="56" spans="1:5" x14ac:dyDescent="0.3">
      <c r="A56" s="157"/>
      <c r="B56" s="157"/>
      <c r="C56" s="157"/>
      <c r="D56" s="157"/>
      <c r="E56" s="157"/>
    </row>
    <row r="57" spans="1:5" x14ac:dyDescent="0.3">
      <c r="A57" s="157"/>
      <c r="B57" s="157"/>
      <c r="C57" s="157"/>
      <c r="D57" s="157"/>
      <c r="E57" s="157"/>
    </row>
    <row r="58" spans="1:5" x14ac:dyDescent="0.3">
      <c r="A58" s="157"/>
      <c r="B58" s="157"/>
      <c r="C58" s="157"/>
      <c r="D58" s="157"/>
      <c r="E58" s="157"/>
    </row>
    <row r="59" spans="1:5" x14ac:dyDescent="0.3">
      <c r="A59" s="157"/>
      <c r="B59" s="157"/>
      <c r="C59" s="157"/>
      <c r="D59" s="157"/>
      <c r="E59" s="157"/>
    </row>
    <row r="60" spans="1:5" x14ac:dyDescent="0.3">
      <c r="A60" s="157"/>
      <c r="B60" s="157"/>
      <c r="C60" s="157"/>
      <c r="D60" s="157"/>
      <c r="E60" s="157"/>
    </row>
    <row r="61" spans="1:5" x14ac:dyDescent="0.3">
      <c r="A61" s="157"/>
      <c r="B61" s="157"/>
      <c r="C61" s="157"/>
      <c r="D61" s="157"/>
      <c r="E61" s="157"/>
    </row>
    <row r="62" spans="1:5" x14ac:dyDescent="0.3">
      <c r="A62" s="157"/>
      <c r="B62" s="157"/>
      <c r="C62" s="157"/>
      <c r="D62" s="157"/>
      <c r="E62" s="157"/>
    </row>
    <row r="63" spans="1:5" x14ac:dyDescent="0.3">
      <c r="A63" s="157"/>
      <c r="B63" s="157"/>
      <c r="C63" s="157"/>
      <c r="D63" s="157"/>
      <c r="E63" s="157"/>
    </row>
    <row r="64" spans="1:5" x14ac:dyDescent="0.3">
      <c r="A64" s="157"/>
      <c r="B64" s="157"/>
      <c r="C64" s="157"/>
      <c r="D64" s="157"/>
      <c r="E64" s="157"/>
    </row>
    <row r="65" spans="1:5" x14ac:dyDescent="0.3">
      <c r="A65" s="157"/>
      <c r="B65" s="157"/>
      <c r="C65" s="157"/>
      <c r="D65" s="157"/>
      <c r="E65" s="157"/>
    </row>
    <row r="66" spans="1:5" x14ac:dyDescent="0.3">
      <c r="A66" s="157"/>
      <c r="B66" s="157"/>
      <c r="C66" s="157"/>
      <c r="D66" s="157"/>
      <c r="E66" s="157"/>
    </row>
    <row r="67" spans="1:5" x14ac:dyDescent="0.3">
      <c r="A67" s="157"/>
      <c r="B67" s="157"/>
      <c r="C67" s="157"/>
      <c r="D67" s="157"/>
      <c r="E67" s="157"/>
    </row>
    <row r="68" spans="1:5" x14ac:dyDescent="0.3">
      <c r="A68" s="157"/>
      <c r="B68" s="157"/>
      <c r="C68" s="157"/>
      <c r="D68" s="157"/>
      <c r="E68" s="157"/>
    </row>
    <row r="69" spans="1:5" x14ac:dyDescent="0.3">
      <c r="A69" s="157"/>
      <c r="B69" s="157"/>
      <c r="C69" s="157"/>
      <c r="D69" s="157"/>
      <c r="E69" s="157"/>
    </row>
    <row r="70" spans="1:5" x14ac:dyDescent="0.3">
      <c r="A70" s="157"/>
      <c r="B70" s="157"/>
      <c r="C70" s="157"/>
      <c r="D70" s="157"/>
      <c r="E70" s="157"/>
    </row>
    <row r="71" spans="1:5" x14ac:dyDescent="0.3">
      <c r="A71" s="157"/>
      <c r="B71" s="157"/>
      <c r="C71" s="157"/>
      <c r="D71" s="157"/>
      <c r="E71" s="157"/>
    </row>
    <row r="72" spans="1:5" x14ac:dyDescent="0.3">
      <c r="A72" s="157"/>
      <c r="B72" s="157"/>
      <c r="C72" s="157"/>
      <c r="D72" s="157"/>
      <c r="E72" s="157"/>
    </row>
    <row r="73" spans="1:5" x14ac:dyDescent="0.3">
      <c r="A73" s="157"/>
      <c r="B73" s="157"/>
      <c r="C73" s="157"/>
      <c r="D73" s="157"/>
      <c r="E73" s="157"/>
    </row>
    <row r="74" spans="1:5" x14ac:dyDescent="0.3">
      <c r="A74" s="157"/>
      <c r="B74" s="157"/>
      <c r="C74" s="157"/>
      <c r="D74" s="157"/>
      <c r="E74" s="157"/>
    </row>
    <row r="75" spans="1:5" x14ac:dyDescent="0.3">
      <c r="A75" s="157"/>
      <c r="B75" s="157"/>
      <c r="C75" s="157"/>
      <c r="D75" s="157"/>
      <c r="E75" s="157"/>
    </row>
    <row r="76" spans="1:5" x14ac:dyDescent="0.3">
      <c r="A76" s="157"/>
      <c r="B76" s="157"/>
      <c r="C76" s="157"/>
      <c r="D76" s="157"/>
      <c r="E76" s="157"/>
    </row>
    <row r="77" spans="1:5" x14ac:dyDescent="0.3">
      <c r="A77" s="157"/>
      <c r="B77" s="157"/>
      <c r="C77" s="157"/>
      <c r="D77" s="157"/>
      <c r="E77" s="157"/>
    </row>
    <row r="78" spans="1:5" x14ac:dyDescent="0.3">
      <c r="A78" s="157"/>
      <c r="B78" s="157"/>
      <c r="C78" s="157"/>
      <c r="D78" s="157"/>
      <c r="E78" s="157"/>
    </row>
    <row r="79" spans="1:5" x14ac:dyDescent="0.3">
      <c r="A79" s="157"/>
      <c r="B79" s="157"/>
      <c r="C79" s="157"/>
      <c r="D79" s="157"/>
      <c r="E79" s="157"/>
    </row>
    <row r="80" spans="1:5" x14ac:dyDescent="0.3">
      <c r="A80" s="157"/>
      <c r="B80" s="157"/>
      <c r="C80" s="157"/>
      <c r="D80" s="157"/>
      <c r="E80" s="157"/>
    </row>
    <row r="81" spans="1:5" x14ac:dyDescent="0.3">
      <c r="A81" s="157"/>
      <c r="B81" s="157"/>
      <c r="C81" s="157"/>
      <c r="D81" s="157"/>
      <c r="E81" s="157"/>
    </row>
    <row r="82" spans="1:5" x14ac:dyDescent="0.3">
      <c r="A82" s="157"/>
      <c r="B82" s="157"/>
      <c r="C82" s="157"/>
      <c r="D82" s="157"/>
      <c r="E82" s="157"/>
    </row>
    <row r="83" spans="1:5" x14ac:dyDescent="0.3">
      <c r="A83" s="157"/>
      <c r="B83" s="157"/>
      <c r="C83" s="157"/>
      <c r="D83" s="157"/>
      <c r="E83" s="157"/>
    </row>
    <row r="84" spans="1:5" x14ac:dyDescent="0.3">
      <c r="A84" s="157"/>
      <c r="B84" s="157"/>
      <c r="C84" s="157"/>
      <c r="D84" s="157"/>
      <c r="E84" s="157"/>
    </row>
    <row r="85" spans="1:5" x14ac:dyDescent="0.3">
      <c r="A85" s="157"/>
      <c r="B85" s="157"/>
      <c r="C85" s="157"/>
      <c r="D85" s="157"/>
      <c r="E85" s="157"/>
    </row>
    <row r="86" spans="1:5" x14ac:dyDescent="0.3">
      <c r="A86" s="157"/>
      <c r="B86" s="157"/>
      <c r="C86" s="157"/>
      <c r="D86" s="157"/>
      <c r="E86" s="157"/>
    </row>
    <row r="87" spans="1:5" x14ac:dyDescent="0.3">
      <c r="A87" s="157"/>
      <c r="B87" s="157"/>
      <c r="C87" s="157"/>
      <c r="D87" s="157"/>
      <c r="E87" s="157"/>
    </row>
    <row r="88" spans="1:5" x14ac:dyDescent="0.3">
      <c r="A88" s="157"/>
      <c r="B88" s="157"/>
      <c r="C88" s="157"/>
      <c r="D88" s="157"/>
      <c r="E88" s="157"/>
    </row>
    <row r="89" spans="1:5" x14ac:dyDescent="0.3">
      <c r="A89" s="157"/>
      <c r="B89" s="157"/>
      <c r="C89" s="157"/>
      <c r="D89" s="157"/>
      <c r="E89" s="157"/>
    </row>
    <row r="90" spans="1:5" x14ac:dyDescent="0.3">
      <c r="A90" s="157"/>
      <c r="B90" s="157"/>
      <c r="C90" s="157"/>
      <c r="D90" s="157"/>
      <c r="E90" s="157"/>
    </row>
    <row r="91" spans="1:5" x14ac:dyDescent="0.3">
      <c r="A91" s="157"/>
      <c r="B91" s="157"/>
      <c r="C91" s="157"/>
      <c r="D91" s="157"/>
      <c r="E91" s="157"/>
    </row>
    <row r="92" spans="1:5" x14ac:dyDescent="0.3">
      <c r="A92" s="157"/>
      <c r="B92" s="157"/>
      <c r="C92" s="157"/>
      <c r="D92" s="157"/>
      <c r="E92" s="157"/>
    </row>
  </sheetData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B4B127-66F6-41B3-BD55-73FE2142C153}">
  <sheetPr codeName="Sheet20"/>
  <dimension ref="A1:N120"/>
  <sheetViews>
    <sheetView topLeftCell="A103" zoomScale="80" zoomScaleNormal="80" workbookViewId="0">
      <selection activeCell="H126" sqref="H126"/>
    </sheetView>
  </sheetViews>
  <sheetFormatPr defaultRowHeight="14.4" x14ac:dyDescent="0.3"/>
  <cols>
    <col min="1" max="1" width="7.44140625" style="4" customWidth="1"/>
    <col min="2" max="2" width="9.33203125" customWidth="1"/>
    <col min="3" max="4" width="7.44140625" customWidth="1"/>
    <col min="5" max="5" width="9.5546875" customWidth="1"/>
    <col min="6" max="6" width="7.44140625" customWidth="1"/>
    <col min="10" max="10" width="15.6640625" bestFit="1" customWidth="1"/>
    <col min="12" max="12" width="19.77734375" style="103" bestFit="1" customWidth="1"/>
  </cols>
  <sheetData>
    <row r="1" spans="1:14" ht="12" customHeight="1" x14ac:dyDescent="0.3">
      <c r="A1" s="305" t="s">
        <v>1</v>
      </c>
      <c r="B1" s="305"/>
      <c r="C1" s="305"/>
      <c r="D1" s="305"/>
      <c r="E1" s="305"/>
      <c r="F1" s="305"/>
    </row>
    <row r="2" spans="1:14" ht="18" customHeight="1" x14ac:dyDescent="0.3">
      <c r="A2" s="100" t="s">
        <v>132</v>
      </c>
      <c r="B2" s="100" t="s">
        <v>133</v>
      </c>
      <c r="C2" s="306" t="s">
        <v>131</v>
      </c>
      <c r="D2" s="307"/>
      <c r="E2" s="307"/>
      <c r="F2" s="1"/>
    </row>
    <row r="3" spans="1:14" ht="14.85" customHeight="1" x14ac:dyDescent="0.3">
      <c r="A3" s="100"/>
      <c r="B3" s="3"/>
      <c r="C3" s="3" t="s">
        <v>25</v>
      </c>
      <c r="D3" s="3" t="s">
        <v>130</v>
      </c>
      <c r="E3" s="3" t="s">
        <v>39</v>
      </c>
      <c r="F3" s="3" t="s">
        <v>134</v>
      </c>
      <c r="G3" t="s">
        <v>155</v>
      </c>
      <c r="H3" s="6"/>
      <c r="I3" s="6"/>
      <c r="J3" s="6"/>
      <c r="K3" s="6"/>
      <c r="L3" s="115"/>
      <c r="M3" s="6"/>
      <c r="N3" s="6"/>
    </row>
    <row r="4" spans="1:14" ht="15.15" customHeight="1" x14ac:dyDescent="0.3">
      <c r="A4" s="1" t="s">
        <v>2</v>
      </c>
      <c r="B4" s="3" t="s">
        <v>3</v>
      </c>
      <c r="C4" s="3" t="s">
        <v>0</v>
      </c>
      <c r="D4" s="3" t="s">
        <v>0</v>
      </c>
      <c r="E4" s="3" t="s">
        <v>0</v>
      </c>
      <c r="F4" s="3" t="s">
        <v>4</v>
      </c>
      <c r="G4" s="6" t="s">
        <v>156</v>
      </c>
      <c r="H4" s="6"/>
      <c r="I4" s="6"/>
      <c r="J4" s="6"/>
      <c r="K4" s="6"/>
      <c r="L4" s="115"/>
      <c r="M4" s="6"/>
      <c r="N4" s="6"/>
    </row>
    <row r="5" spans="1:14" ht="12" customHeight="1" x14ac:dyDescent="0.3">
      <c r="A5" s="305" t="s">
        <v>1</v>
      </c>
      <c r="B5" s="305"/>
      <c r="C5" s="305"/>
      <c r="D5" s="305"/>
      <c r="E5" s="305"/>
      <c r="F5" s="305"/>
      <c r="G5" s="6"/>
      <c r="H5" s="6"/>
      <c r="I5" s="6"/>
      <c r="J5" s="116"/>
      <c r="K5" s="6"/>
      <c r="L5" s="115"/>
      <c r="M5" s="6"/>
      <c r="N5" s="6"/>
    </row>
    <row r="6" spans="1:14" s="12" customFormat="1" ht="15" customHeight="1" x14ac:dyDescent="0.3">
      <c r="A6" s="156">
        <v>0</v>
      </c>
      <c r="B6" s="156">
        <v>0</v>
      </c>
      <c r="C6" s="156">
        <v>1.4999999999999999E-2</v>
      </c>
      <c r="D6" s="156">
        <v>25.5</v>
      </c>
      <c r="E6" s="156">
        <v>0</v>
      </c>
      <c r="F6" s="156">
        <v>0</v>
      </c>
      <c r="G6" s="156">
        <v>1.4999999999999999E-2</v>
      </c>
      <c r="H6" s="107"/>
      <c r="I6" s="107"/>
      <c r="J6" s="107"/>
      <c r="K6" s="107"/>
      <c r="L6" s="107"/>
      <c r="M6" s="107"/>
      <c r="N6" s="114"/>
    </row>
    <row r="7" spans="1:14" s="12" customFormat="1" ht="13.95" customHeight="1" x14ac:dyDescent="0.3">
      <c r="A7" s="156">
        <v>0.05</v>
      </c>
      <c r="B7" s="156">
        <v>0.02</v>
      </c>
      <c r="C7" s="156">
        <v>3.9E-2</v>
      </c>
      <c r="D7" s="156">
        <v>25.547000000000001</v>
      </c>
      <c r="E7" s="156">
        <v>0.01</v>
      </c>
      <c r="F7" s="156">
        <v>0.02</v>
      </c>
      <c r="G7" s="156">
        <v>3.9E-2</v>
      </c>
      <c r="H7" s="107"/>
      <c r="I7" s="107"/>
      <c r="J7" s="107"/>
      <c r="K7" s="107"/>
      <c r="L7" s="107"/>
      <c r="M7" s="107"/>
      <c r="N7" s="114"/>
    </row>
    <row r="8" spans="1:14" s="12" customFormat="1" ht="14.1" customHeight="1" x14ac:dyDescent="0.3">
      <c r="A8" s="156">
        <v>0.1</v>
      </c>
      <c r="B8" s="156">
        <v>0.03</v>
      </c>
      <c r="C8" s="156">
        <v>7.0000000000000007E-2</v>
      </c>
      <c r="D8" s="156">
        <v>25.594000000000001</v>
      </c>
      <c r="E8" s="156">
        <v>0.01</v>
      </c>
      <c r="F8" s="156">
        <v>0.03</v>
      </c>
      <c r="G8" s="156">
        <v>7.0000000000000007E-2</v>
      </c>
      <c r="H8" s="106"/>
      <c r="I8" s="106"/>
      <c r="J8" s="107"/>
      <c r="K8" s="107"/>
      <c r="L8" s="107"/>
      <c r="M8" s="107"/>
      <c r="N8" s="114"/>
    </row>
    <row r="9" spans="1:14" s="12" customFormat="1" ht="13.95" customHeight="1" x14ac:dyDescent="0.3">
      <c r="A9" s="156">
        <v>0.15</v>
      </c>
      <c r="B9" s="156">
        <v>0.05</v>
      </c>
      <c r="C9" s="156">
        <v>0.107</v>
      </c>
      <c r="D9" s="156">
        <v>25.640999999999998</v>
      </c>
      <c r="E9" s="156">
        <v>0.01</v>
      </c>
      <c r="F9" s="156">
        <v>0.05</v>
      </c>
      <c r="G9" s="156">
        <v>0.107</v>
      </c>
      <c r="H9" s="106"/>
      <c r="I9" s="106"/>
      <c r="J9" s="107"/>
      <c r="K9" s="107"/>
      <c r="L9" s="107"/>
      <c r="M9" s="107"/>
      <c r="N9" s="114"/>
    </row>
    <row r="10" spans="1:14" s="12" customFormat="1" ht="13.95" customHeight="1" x14ac:dyDescent="0.3">
      <c r="A10" s="156">
        <v>0.2</v>
      </c>
      <c r="B10" s="156">
        <v>7.0000000000000007E-2</v>
      </c>
      <c r="C10" s="156">
        <v>0.14399999999999999</v>
      </c>
      <c r="D10" s="156">
        <v>25.687999999999999</v>
      </c>
      <c r="E10" s="156">
        <v>0.01</v>
      </c>
      <c r="F10" s="156">
        <v>7.0000000000000007E-2</v>
      </c>
      <c r="G10" s="156">
        <v>0.14399999999999999</v>
      </c>
      <c r="H10" s="106"/>
      <c r="I10" s="106"/>
      <c r="J10" s="107"/>
      <c r="K10" s="107"/>
      <c r="L10" s="107"/>
      <c r="M10" s="107"/>
      <c r="N10" s="114"/>
    </row>
    <row r="11" spans="1:14" s="12" customFormat="1" ht="14.1" customHeight="1" x14ac:dyDescent="0.3">
      <c r="A11" s="156">
        <v>0.25</v>
      </c>
      <c r="B11" s="156">
        <v>0.09</v>
      </c>
      <c r="C11" s="156">
        <v>0.17399999999999999</v>
      </c>
      <c r="D11" s="156">
        <v>25.734999999999999</v>
      </c>
      <c r="E11" s="156">
        <v>0.01</v>
      </c>
      <c r="F11" s="156">
        <v>0.09</v>
      </c>
      <c r="G11" s="156">
        <v>0.17399999999999999</v>
      </c>
      <c r="H11" s="107"/>
      <c r="I11" s="107"/>
      <c r="J11" s="107"/>
      <c r="K11" s="107"/>
      <c r="L11" s="107"/>
      <c r="M11" s="107"/>
      <c r="N11" s="114"/>
    </row>
    <row r="12" spans="1:14" s="12" customFormat="1" ht="13.95" customHeight="1" x14ac:dyDescent="0.3">
      <c r="A12" s="156">
        <v>0.3</v>
      </c>
      <c r="B12" s="156">
        <v>0.12</v>
      </c>
      <c r="C12" s="156">
        <v>0.20699999999999999</v>
      </c>
      <c r="D12" s="156">
        <v>25.78</v>
      </c>
      <c r="E12" s="156">
        <v>0.02</v>
      </c>
      <c r="F12" s="156">
        <v>0.12</v>
      </c>
      <c r="G12" s="156">
        <v>0.20699999999999999</v>
      </c>
      <c r="H12" s="107"/>
      <c r="I12" s="107"/>
      <c r="J12" s="107"/>
      <c r="K12" s="107"/>
      <c r="L12" s="107"/>
      <c r="M12" s="107"/>
      <c r="N12" s="114"/>
    </row>
    <row r="13" spans="1:14" s="12" customFormat="1" ht="13.95" customHeight="1" x14ac:dyDescent="0.3">
      <c r="A13" s="156">
        <v>0.35</v>
      </c>
      <c r="B13" s="156">
        <v>0.15</v>
      </c>
      <c r="C13" s="156">
        <v>0.24199999999999999</v>
      </c>
      <c r="D13" s="156">
        <v>25.826000000000001</v>
      </c>
      <c r="E13" s="156">
        <v>0.02</v>
      </c>
      <c r="F13" s="156">
        <v>0.15</v>
      </c>
      <c r="G13" s="156">
        <v>0.24199999999999999</v>
      </c>
      <c r="H13" s="107"/>
      <c r="I13" s="107"/>
      <c r="J13" s="107"/>
      <c r="K13" s="107"/>
      <c r="L13" s="107"/>
      <c r="M13" s="107"/>
      <c r="N13" s="114"/>
    </row>
    <row r="14" spans="1:14" s="12" customFormat="1" ht="14.1" customHeight="1" x14ac:dyDescent="0.3">
      <c r="A14" s="156">
        <v>0.4</v>
      </c>
      <c r="B14" s="156">
        <v>0.18</v>
      </c>
      <c r="C14" s="156">
        <v>0.27700000000000002</v>
      </c>
      <c r="D14" s="156">
        <v>25.873000000000001</v>
      </c>
      <c r="E14" s="156">
        <v>0.03</v>
      </c>
      <c r="F14" s="156">
        <v>0.18</v>
      </c>
      <c r="G14" s="156">
        <v>0.27700000000000002</v>
      </c>
      <c r="H14" s="106"/>
      <c r="I14" s="107"/>
      <c r="J14" s="107"/>
      <c r="K14" s="107"/>
      <c r="L14" s="107"/>
      <c r="M14" s="107"/>
      <c r="N14" s="114"/>
    </row>
    <row r="15" spans="1:14" s="12" customFormat="1" ht="13.95" customHeight="1" x14ac:dyDescent="0.3">
      <c r="A15" s="156">
        <v>0.45</v>
      </c>
      <c r="B15" s="156">
        <v>0.21</v>
      </c>
      <c r="C15" s="156">
        <v>0.312</v>
      </c>
      <c r="D15" s="156">
        <v>25.919</v>
      </c>
      <c r="E15" s="156">
        <v>0.03</v>
      </c>
      <c r="F15" s="156">
        <v>0.21</v>
      </c>
      <c r="G15" s="156">
        <v>0.312</v>
      </c>
      <c r="H15" s="105"/>
      <c r="I15" s="105"/>
      <c r="J15" s="105"/>
      <c r="K15" s="105"/>
      <c r="L15" s="105"/>
      <c r="M15" s="105"/>
      <c r="N15" s="114"/>
    </row>
    <row r="16" spans="1:14" s="12" customFormat="1" ht="13.95" customHeight="1" x14ac:dyDescent="0.3">
      <c r="A16" s="156">
        <v>0.5</v>
      </c>
      <c r="B16" s="156">
        <v>0.25</v>
      </c>
      <c r="C16" s="156">
        <v>0.34699999999999998</v>
      </c>
      <c r="D16" s="156">
        <v>25.821000000000002</v>
      </c>
      <c r="E16" s="156">
        <v>0.04</v>
      </c>
      <c r="F16" s="156">
        <v>0.25</v>
      </c>
      <c r="G16" s="156">
        <v>0.34699999999999998</v>
      </c>
      <c r="H16" s="107"/>
      <c r="I16" s="107"/>
      <c r="J16" s="107"/>
      <c r="K16" s="107"/>
      <c r="L16" s="107"/>
      <c r="M16" s="107"/>
      <c r="N16" s="114"/>
    </row>
    <row r="17" spans="1:14" s="12" customFormat="1" ht="14.1" customHeight="1" x14ac:dyDescent="0.3">
      <c r="A17" s="156">
        <v>0.6</v>
      </c>
      <c r="B17" s="156">
        <v>0.28000000000000003</v>
      </c>
      <c r="C17" s="156">
        <v>0.41499999999999998</v>
      </c>
      <c r="D17" s="156">
        <v>25.882999999999999</v>
      </c>
      <c r="E17" s="156">
        <v>0.06</v>
      </c>
      <c r="F17" s="156">
        <v>0.28000000000000003</v>
      </c>
      <c r="G17" s="156">
        <v>0.41499999999999998</v>
      </c>
      <c r="H17" s="107"/>
      <c r="I17" s="107"/>
      <c r="J17" s="107"/>
      <c r="K17" s="107"/>
      <c r="L17" s="107"/>
      <c r="M17" s="107"/>
      <c r="N17" s="114"/>
    </row>
    <row r="18" spans="1:14" s="12" customFormat="1" ht="13.95" customHeight="1" x14ac:dyDescent="0.3">
      <c r="A18" s="156">
        <v>0.65</v>
      </c>
      <c r="B18" s="156">
        <v>0.31</v>
      </c>
      <c r="C18" s="156">
        <v>0.45100000000000001</v>
      </c>
      <c r="D18" s="156">
        <v>25.914000000000001</v>
      </c>
      <c r="E18" s="156">
        <v>7.0000000000000007E-2</v>
      </c>
      <c r="F18" s="156">
        <v>0.31</v>
      </c>
      <c r="G18" s="156">
        <v>0.45100000000000001</v>
      </c>
      <c r="H18" s="107"/>
      <c r="I18" s="107"/>
      <c r="J18" s="107"/>
      <c r="K18" s="107"/>
      <c r="L18" s="107"/>
      <c r="M18" s="107"/>
      <c r="N18" s="114"/>
    </row>
    <row r="19" spans="1:14" s="12" customFormat="1" ht="13.95" customHeight="1" x14ac:dyDescent="0.3">
      <c r="A19" s="156">
        <v>0.7</v>
      </c>
      <c r="B19" s="156">
        <v>0.34</v>
      </c>
      <c r="C19" s="156">
        <v>0.48699999999999999</v>
      </c>
      <c r="D19" s="156">
        <v>25.946999999999999</v>
      </c>
      <c r="E19" s="156">
        <v>0.09</v>
      </c>
      <c r="F19" s="156">
        <v>0.34</v>
      </c>
      <c r="G19" s="156">
        <v>0.48699999999999999</v>
      </c>
      <c r="H19" s="107"/>
      <c r="I19" s="107"/>
      <c r="J19" s="107"/>
      <c r="K19" s="107"/>
      <c r="L19" s="107"/>
      <c r="M19" s="107"/>
      <c r="N19" s="114"/>
    </row>
    <row r="20" spans="1:14" s="12" customFormat="1" ht="14.1" customHeight="1" x14ac:dyDescent="0.3">
      <c r="A20" s="156">
        <v>0.75</v>
      </c>
      <c r="B20" s="156">
        <v>0.37</v>
      </c>
      <c r="C20" s="156">
        <v>0.52100000000000002</v>
      </c>
      <c r="D20" s="156">
        <v>25.978000000000002</v>
      </c>
      <c r="E20" s="156">
        <v>0.11</v>
      </c>
      <c r="F20" s="156">
        <v>0.37</v>
      </c>
      <c r="G20" s="156">
        <v>0.52100000000000002</v>
      </c>
      <c r="H20" s="107"/>
      <c r="I20" s="107"/>
      <c r="J20" s="107"/>
      <c r="K20" s="107"/>
      <c r="L20" s="107"/>
      <c r="M20" s="107"/>
      <c r="N20" s="114"/>
    </row>
    <row r="21" spans="1:14" s="12" customFormat="1" ht="13.95" customHeight="1" x14ac:dyDescent="0.3">
      <c r="A21" s="156">
        <v>0.8</v>
      </c>
      <c r="B21" s="156">
        <v>0.43</v>
      </c>
      <c r="C21" s="156">
        <v>0.55200000000000005</v>
      </c>
      <c r="D21" s="156">
        <v>26.009</v>
      </c>
      <c r="E21" s="156">
        <v>0.14000000000000001</v>
      </c>
      <c r="F21" s="156">
        <v>0.43</v>
      </c>
      <c r="G21" s="156">
        <v>0.55200000000000005</v>
      </c>
      <c r="H21" s="107"/>
      <c r="I21" s="107"/>
      <c r="J21" s="107"/>
      <c r="K21" s="107"/>
      <c r="L21" s="107"/>
      <c r="M21" s="107"/>
      <c r="N21" s="114"/>
    </row>
    <row r="22" spans="1:14" s="12" customFormat="1" ht="13.95" customHeight="1" x14ac:dyDescent="0.3">
      <c r="A22" s="156">
        <v>0.85</v>
      </c>
      <c r="B22" s="156">
        <v>0.49</v>
      </c>
      <c r="C22" s="156">
        <v>0.58399999999999996</v>
      </c>
      <c r="D22" s="156">
        <v>26.041</v>
      </c>
      <c r="E22" s="156">
        <v>0.18</v>
      </c>
      <c r="F22" s="156">
        <v>0.49</v>
      </c>
      <c r="G22" s="156">
        <v>0.58399999999999996</v>
      </c>
      <c r="H22" s="106"/>
      <c r="I22" s="106"/>
      <c r="J22" s="105"/>
      <c r="K22" s="106"/>
      <c r="L22" s="106"/>
      <c r="M22" s="106"/>
    </row>
    <row r="23" spans="1:14" s="12" customFormat="1" ht="14.1" customHeight="1" x14ac:dyDescent="0.3">
      <c r="A23" s="156">
        <v>0.9</v>
      </c>
      <c r="B23" s="156">
        <v>0.56000000000000005</v>
      </c>
      <c r="C23" s="156">
        <v>0.61499999999999999</v>
      </c>
      <c r="D23" s="156">
        <v>26.073</v>
      </c>
      <c r="E23" s="156">
        <v>0.23</v>
      </c>
      <c r="F23" s="156">
        <v>0.56000000000000005</v>
      </c>
      <c r="G23" s="156">
        <v>0.61499999999999999</v>
      </c>
    </row>
    <row r="24" spans="1:14" s="12" customFormat="1" ht="13.95" customHeight="1" x14ac:dyDescent="0.3">
      <c r="A24" s="156">
        <v>0.95</v>
      </c>
      <c r="B24" s="156">
        <v>0.64</v>
      </c>
      <c r="C24" s="156">
        <v>0.64600000000000002</v>
      </c>
      <c r="D24" s="156">
        <v>26.103999999999999</v>
      </c>
      <c r="E24" s="156">
        <v>0.27</v>
      </c>
      <c r="F24" s="156">
        <v>0.64</v>
      </c>
      <c r="G24" s="156">
        <v>0.64600000000000002</v>
      </c>
    </row>
    <row r="25" spans="1:14" s="12" customFormat="1" ht="13.95" customHeight="1" x14ac:dyDescent="0.3">
      <c r="A25" s="156">
        <v>1</v>
      </c>
      <c r="B25" s="156">
        <v>0.72</v>
      </c>
      <c r="C25" s="156">
        <v>0.67900000000000005</v>
      </c>
      <c r="D25" s="156">
        <v>25.934999999999999</v>
      </c>
      <c r="E25" s="156">
        <v>0.32</v>
      </c>
      <c r="F25" s="156">
        <v>0.72</v>
      </c>
      <c r="G25" s="156">
        <v>0.67900000000000005</v>
      </c>
    </row>
    <row r="26" spans="1:14" s="12" customFormat="1" ht="14.1" customHeight="1" x14ac:dyDescent="0.3">
      <c r="A26" s="156">
        <v>1.05</v>
      </c>
      <c r="B26" s="156">
        <v>0.81</v>
      </c>
      <c r="C26" s="156">
        <v>0.71299999999999997</v>
      </c>
      <c r="D26" s="156">
        <v>25.966000000000001</v>
      </c>
      <c r="E26" s="156">
        <v>0.37</v>
      </c>
      <c r="F26" s="156">
        <v>0.81</v>
      </c>
      <c r="G26" s="156">
        <v>0.71299999999999997</v>
      </c>
    </row>
    <row r="27" spans="1:14" s="12" customFormat="1" ht="13.95" customHeight="1" x14ac:dyDescent="0.3">
      <c r="A27" s="156">
        <v>1.1000000000000001</v>
      </c>
      <c r="B27" s="156">
        <v>0.9</v>
      </c>
      <c r="C27" s="156">
        <v>0.745</v>
      </c>
      <c r="D27" s="156">
        <v>25.997</v>
      </c>
      <c r="E27" s="156">
        <v>0.42</v>
      </c>
      <c r="F27" s="156">
        <v>0.9</v>
      </c>
      <c r="G27" s="156">
        <v>0.745</v>
      </c>
    </row>
    <row r="28" spans="1:14" s="113" customFormat="1" ht="13.95" customHeight="1" x14ac:dyDescent="0.3">
      <c r="A28" s="156">
        <v>1.1499999999999999</v>
      </c>
      <c r="B28" s="156">
        <v>1</v>
      </c>
      <c r="C28" s="156">
        <v>0.77100000000000002</v>
      </c>
      <c r="D28" s="156">
        <v>26.027999999999999</v>
      </c>
      <c r="E28" s="156">
        <v>0.48</v>
      </c>
      <c r="F28" s="156">
        <v>1</v>
      </c>
      <c r="G28" s="156">
        <v>0.77100000000000002</v>
      </c>
    </row>
    <row r="29" spans="1:14" s="113" customFormat="1" ht="14.1" customHeight="1" x14ac:dyDescent="0.3">
      <c r="A29" s="156">
        <v>1.2</v>
      </c>
      <c r="B29" s="156">
        <v>1.1000000000000001</v>
      </c>
      <c r="C29" s="156">
        <v>0.8</v>
      </c>
      <c r="D29" s="156">
        <v>26.059000000000001</v>
      </c>
      <c r="E29" s="156">
        <v>0.54</v>
      </c>
      <c r="F29" s="156">
        <v>1.1000000000000001</v>
      </c>
      <c r="G29" s="156">
        <v>0.8</v>
      </c>
    </row>
    <row r="30" spans="1:14" s="113" customFormat="1" ht="13.95" customHeight="1" x14ac:dyDescent="0.3">
      <c r="A30" s="156">
        <v>1.25</v>
      </c>
      <c r="B30" s="156">
        <v>1.21</v>
      </c>
      <c r="C30" s="156">
        <v>0.82899999999999996</v>
      </c>
      <c r="D30" s="156">
        <v>26.09</v>
      </c>
      <c r="E30" s="156">
        <v>0.6</v>
      </c>
      <c r="F30" s="156">
        <v>1.21</v>
      </c>
      <c r="G30" s="156">
        <v>0.82899999999999996</v>
      </c>
    </row>
    <row r="31" spans="1:14" s="113" customFormat="1" ht="13.95" customHeight="1" x14ac:dyDescent="0.3">
      <c r="A31" s="156">
        <v>1.3</v>
      </c>
      <c r="B31" s="156">
        <v>1.32</v>
      </c>
      <c r="C31" s="156">
        <v>0.86</v>
      </c>
      <c r="D31" s="156">
        <v>26.120999999999999</v>
      </c>
      <c r="E31" s="156">
        <v>0.68</v>
      </c>
      <c r="F31" s="156">
        <v>1.32</v>
      </c>
      <c r="G31" s="156">
        <v>0.86</v>
      </c>
    </row>
    <row r="32" spans="1:14" s="113" customFormat="1" ht="13.8" customHeight="1" x14ac:dyDescent="0.3">
      <c r="A32" s="156">
        <v>1.35</v>
      </c>
      <c r="B32" s="156">
        <v>1.44</v>
      </c>
      <c r="C32" s="156">
        <v>0.89400000000000002</v>
      </c>
      <c r="D32" s="156">
        <v>26.026</v>
      </c>
      <c r="E32" s="156">
        <v>0.78</v>
      </c>
      <c r="F32" s="156">
        <v>1.44</v>
      </c>
      <c r="G32" s="156">
        <v>0.89400000000000002</v>
      </c>
    </row>
    <row r="33" spans="1:7" s="113" customFormat="1" ht="13.95" customHeight="1" x14ac:dyDescent="0.3">
      <c r="A33" s="156">
        <v>1.4</v>
      </c>
      <c r="B33" s="156">
        <v>1.57</v>
      </c>
      <c r="C33" s="156">
        <v>0.93400000000000005</v>
      </c>
      <c r="D33" s="156">
        <v>26.033999999999999</v>
      </c>
      <c r="E33" s="156">
        <v>0.87</v>
      </c>
      <c r="F33" s="156">
        <v>1.57</v>
      </c>
      <c r="G33" s="156">
        <v>0.93400000000000005</v>
      </c>
    </row>
    <row r="34" spans="1:7" s="113" customFormat="1" ht="13.95" customHeight="1" x14ac:dyDescent="0.3">
      <c r="A34" s="156">
        <v>1.45</v>
      </c>
      <c r="B34" s="156">
        <v>1.7</v>
      </c>
      <c r="C34" s="156">
        <v>1.014</v>
      </c>
      <c r="D34" s="156">
        <v>26.042999999999999</v>
      </c>
      <c r="E34" s="156">
        <v>0.97</v>
      </c>
      <c r="F34" s="156">
        <v>1.7</v>
      </c>
      <c r="G34" s="156">
        <v>1.014</v>
      </c>
    </row>
    <row r="35" spans="1:7" s="113" customFormat="1" ht="14.1" customHeight="1" x14ac:dyDescent="0.3">
      <c r="A35" s="156">
        <v>1.5</v>
      </c>
      <c r="B35" s="156">
        <v>1.84</v>
      </c>
      <c r="C35" s="156">
        <v>1.0580000000000001</v>
      </c>
      <c r="D35" s="156">
        <v>26.052</v>
      </c>
      <c r="E35" s="156">
        <v>1.06</v>
      </c>
      <c r="F35" s="156">
        <v>1.84</v>
      </c>
      <c r="G35" s="156">
        <v>1.0580000000000001</v>
      </c>
    </row>
    <row r="36" spans="1:7" s="113" customFormat="1" ht="14.4" customHeight="1" x14ac:dyDescent="0.3">
      <c r="A36" s="156">
        <v>1.55</v>
      </c>
      <c r="B36" s="156">
        <v>1.99</v>
      </c>
      <c r="C36" s="156">
        <v>1.105</v>
      </c>
      <c r="D36" s="156">
        <v>26.061</v>
      </c>
      <c r="E36" s="156">
        <v>1.1599999999999999</v>
      </c>
      <c r="F36" s="156">
        <v>1.99</v>
      </c>
      <c r="G36" s="156">
        <v>1.105</v>
      </c>
    </row>
    <row r="37" spans="1:7" s="113" customFormat="1" x14ac:dyDescent="0.3">
      <c r="A37" s="156">
        <v>1.6</v>
      </c>
      <c r="B37" s="156">
        <v>2.14</v>
      </c>
      <c r="C37" s="156">
        <v>1.1539999999999999</v>
      </c>
      <c r="D37" s="156">
        <v>26.07</v>
      </c>
      <c r="E37" s="156">
        <v>1.26</v>
      </c>
      <c r="F37" s="156">
        <v>2.14</v>
      </c>
      <c r="G37" s="156">
        <v>1.1539999999999999</v>
      </c>
    </row>
    <row r="38" spans="1:7" s="113" customFormat="1" x14ac:dyDescent="0.3">
      <c r="A38" s="156">
        <v>1.65</v>
      </c>
      <c r="B38" s="156">
        <v>2.2999999999999998</v>
      </c>
      <c r="C38" s="156">
        <v>1.1950000000000001</v>
      </c>
      <c r="D38" s="156">
        <v>26.077999999999999</v>
      </c>
      <c r="E38" s="156">
        <v>1.36</v>
      </c>
      <c r="F38" s="156">
        <v>2.2999999999999998</v>
      </c>
      <c r="G38" s="156">
        <v>1.1950000000000001</v>
      </c>
    </row>
    <row r="39" spans="1:7" s="12" customFormat="1" x14ac:dyDescent="0.3">
      <c r="A39" s="156">
        <v>1.7</v>
      </c>
      <c r="B39" s="156">
        <v>2.46</v>
      </c>
      <c r="C39" s="156">
        <v>1.224</v>
      </c>
      <c r="D39" s="156">
        <v>26.087</v>
      </c>
      <c r="E39" s="156">
        <v>1.47</v>
      </c>
      <c r="F39" s="156">
        <v>2.46</v>
      </c>
      <c r="G39" s="156">
        <v>1.224</v>
      </c>
    </row>
    <row r="40" spans="1:7" s="12" customFormat="1" x14ac:dyDescent="0.3">
      <c r="A40" s="156">
        <v>1.75</v>
      </c>
      <c r="B40" s="156">
        <v>2.63</v>
      </c>
      <c r="C40" s="156">
        <v>1.2589999999999999</v>
      </c>
      <c r="D40" s="156">
        <v>26.096</v>
      </c>
      <c r="E40" s="156">
        <v>1.61</v>
      </c>
      <c r="F40" s="156">
        <v>2.63</v>
      </c>
      <c r="G40" s="156"/>
    </row>
    <row r="41" spans="1:7" s="12" customFormat="1" x14ac:dyDescent="0.3">
      <c r="A41" s="156">
        <v>1.8</v>
      </c>
      <c r="B41" s="156">
        <v>2.81</v>
      </c>
      <c r="C41" s="156">
        <v>1.2589999999999999</v>
      </c>
      <c r="D41" s="156">
        <v>26.103999999999999</v>
      </c>
      <c r="E41" s="156">
        <v>0</v>
      </c>
      <c r="F41" s="156">
        <v>1.73</v>
      </c>
      <c r="G41" s="156">
        <v>1.875</v>
      </c>
    </row>
    <row r="42" spans="1:7" s="12" customFormat="1" x14ac:dyDescent="0.3">
      <c r="A42" s="156">
        <v>1.85</v>
      </c>
      <c r="B42" s="156">
        <v>2.99</v>
      </c>
      <c r="C42" s="156">
        <v>1.294</v>
      </c>
      <c r="D42" s="156">
        <v>26.103999999999999</v>
      </c>
      <c r="E42" s="156">
        <v>0</v>
      </c>
      <c r="F42" s="156">
        <v>1.87</v>
      </c>
      <c r="G42" s="156">
        <v>1.919</v>
      </c>
    </row>
    <row r="43" spans="1:7" s="12" customFormat="1" x14ac:dyDescent="0.3">
      <c r="A43" s="156">
        <v>1.9</v>
      </c>
      <c r="B43" s="156">
        <v>3.18</v>
      </c>
      <c r="C43" s="156">
        <v>1.329</v>
      </c>
      <c r="D43" s="156">
        <v>26.120999999999999</v>
      </c>
      <c r="E43" s="156">
        <v>0</v>
      </c>
      <c r="F43" s="156">
        <v>2.0099999999999998</v>
      </c>
      <c r="G43" s="156">
        <v>1.962</v>
      </c>
    </row>
    <row r="44" spans="1:7" s="12" customFormat="1" x14ac:dyDescent="0.3">
      <c r="A44" s="156">
        <v>1.95</v>
      </c>
      <c r="B44" s="156">
        <v>3.38</v>
      </c>
      <c r="C44" s="156">
        <v>1.3640000000000001</v>
      </c>
      <c r="D44" s="156">
        <v>26.13</v>
      </c>
      <c r="E44" s="156">
        <v>0</v>
      </c>
      <c r="F44" s="156">
        <v>2.17</v>
      </c>
      <c r="G44" s="156">
        <v>2.0059999999999998</v>
      </c>
    </row>
    <row r="45" spans="1:7" s="12" customFormat="1" x14ac:dyDescent="0.3">
      <c r="A45" s="156">
        <v>2</v>
      </c>
      <c r="B45" s="156">
        <v>3.58</v>
      </c>
      <c r="C45" s="156">
        <v>1.399</v>
      </c>
      <c r="D45" s="156">
        <v>26.138000000000002</v>
      </c>
      <c r="E45" s="156">
        <v>0</v>
      </c>
      <c r="F45" s="156">
        <v>2.33</v>
      </c>
      <c r="G45" s="156">
        <v>2.0499999999999998</v>
      </c>
    </row>
    <row r="46" spans="1:7" s="12" customFormat="1" x14ac:dyDescent="0.3">
      <c r="A46" s="156">
        <v>2.0499999999999998</v>
      </c>
      <c r="B46" s="156">
        <v>3.78</v>
      </c>
      <c r="C46" s="156">
        <v>1.4330000000000001</v>
      </c>
      <c r="D46" s="156">
        <v>26.143000000000001</v>
      </c>
      <c r="E46" s="156">
        <v>0</v>
      </c>
      <c r="F46" s="156">
        <v>2.5</v>
      </c>
      <c r="G46" s="156">
        <v>2.0950000000000002</v>
      </c>
    </row>
    <row r="47" spans="1:7" s="12" customFormat="1" x14ac:dyDescent="0.3">
      <c r="A47" s="156">
        <v>2.1</v>
      </c>
      <c r="B47" s="156">
        <v>3.99</v>
      </c>
      <c r="C47" s="156">
        <v>1.4670000000000001</v>
      </c>
      <c r="D47" s="156">
        <v>26.149000000000001</v>
      </c>
      <c r="E47" s="156">
        <v>0</v>
      </c>
      <c r="F47" s="156">
        <v>2.68</v>
      </c>
      <c r="G47" s="156">
        <v>2.14</v>
      </c>
    </row>
    <row r="48" spans="1:7" s="12" customFormat="1" x14ac:dyDescent="0.3">
      <c r="A48" s="156">
        <v>2.15</v>
      </c>
      <c r="B48" s="156">
        <v>4.21</v>
      </c>
      <c r="C48" s="156">
        <v>1.502</v>
      </c>
      <c r="D48" s="156">
        <v>26.154</v>
      </c>
      <c r="E48" s="156">
        <v>0</v>
      </c>
      <c r="F48" s="156">
        <v>2.86</v>
      </c>
      <c r="G48" s="156">
        <v>2.1850000000000001</v>
      </c>
    </row>
    <row r="49" spans="1:7" s="12" customFormat="1" x14ac:dyDescent="0.3">
      <c r="A49" s="156">
        <v>2.2000000000000002</v>
      </c>
      <c r="B49" s="156">
        <v>4.4400000000000004</v>
      </c>
      <c r="C49" s="156">
        <v>1.5369999999999999</v>
      </c>
      <c r="D49" s="156">
        <v>26.16</v>
      </c>
      <c r="E49" s="156">
        <v>0</v>
      </c>
      <c r="F49" s="156">
        <v>3.05</v>
      </c>
      <c r="G49" s="156">
        <v>2.23</v>
      </c>
    </row>
    <row r="50" spans="1:7" s="12" customFormat="1" x14ac:dyDescent="0.3">
      <c r="A50" s="156">
        <v>2.25</v>
      </c>
      <c r="B50" s="156">
        <v>4.68</v>
      </c>
      <c r="C50" s="156">
        <v>1.5720000000000001</v>
      </c>
      <c r="D50" s="156">
        <v>26.170999999999999</v>
      </c>
      <c r="E50" s="156">
        <v>0</v>
      </c>
      <c r="F50" s="156">
        <v>3.25</v>
      </c>
      <c r="G50" s="156">
        <v>2.2749999999999999</v>
      </c>
    </row>
    <row r="51" spans="1:7" s="12" customFormat="1" x14ac:dyDescent="0.3">
      <c r="A51" s="156">
        <v>2.2999999999999998</v>
      </c>
      <c r="B51" s="156">
        <v>4.93</v>
      </c>
      <c r="C51" s="156">
        <v>1.607</v>
      </c>
      <c r="D51" s="156">
        <v>26.175999999999998</v>
      </c>
      <c r="E51" s="156">
        <v>0</v>
      </c>
      <c r="F51" s="156">
        <v>3.45</v>
      </c>
      <c r="G51" s="156">
        <v>2.3199999999999998</v>
      </c>
    </row>
    <row r="52" spans="1:7" s="12" customFormat="1" x14ac:dyDescent="0.3">
      <c r="A52" s="156">
        <v>2.35</v>
      </c>
      <c r="B52" s="156">
        <v>5.18</v>
      </c>
      <c r="C52" s="156">
        <v>1.6419999999999999</v>
      </c>
      <c r="D52" s="156">
        <v>26.186</v>
      </c>
      <c r="E52" s="156">
        <v>0</v>
      </c>
      <c r="F52" s="156">
        <v>3.66</v>
      </c>
      <c r="G52" s="156">
        <v>2.3650000000000002</v>
      </c>
    </row>
    <row r="53" spans="1:7" s="12" customFormat="1" x14ac:dyDescent="0.3">
      <c r="A53" s="156">
        <v>2.4</v>
      </c>
      <c r="B53" s="156">
        <v>5.44</v>
      </c>
      <c r="C53" s="156">
        <v>1.677</v>
      </c>
      <c r="D53" s="156">
        <v>26.193999999999999</v>
      </c>
      <c r="E53" s="156">
        <v>0</v>
      </c>
      <c r="F53" s="156">
        <v>3.87</v>
      </c>
      <c r="G53" s="156">
        <v>2.41</v>
      </c>
    </row>
    <row r="54" spans="1:7" s="12" customFormat="1" x14ac:dyDescent="0.3">
      <c r="A54" s="156">
        <v>2.5499999999999998</v>
      </c>
      <c r="B54" s="156">
        <v>5.98</v>
      </c>
      <c r="C54" s="156">
        <v>1.7470000000000001</v>
      </c>
      <c r="D54" s="156">
        <v>26.209</v>
      </c>
      <c r="E54" s="156">
        <v>0</v>
      </c>
      <c r="F54" s="156">
        <v>4.1500000000000004</v>
      </c>
      <c r="G54" s="156">
        <v>2.4510000000000001</v>
      </c>
    </row>
    <row r="55" spans="1:7" s="12" customFormat="1" x14ac:dyDescent="0.3">
      <c r="A55" s="156">
        <v>2.6</v>
      </c>
      <c r="B55" s="156">
        <v>6.34</v>
      </c>
      <c r="C55" s="156">
        <v>1.7470000000000001</v>
      </c>
      <c r="D55" s="156">
        <v>26.209</v>
      </c>
      <c r="E55" s="156">
        <v>0</v>
      </c>
      <c r="F55" s="156">
        <v>4.41</v>
      </c>
      <c r="G55" s="156">
        <v>2.496</v>
      </c>
    </row>
    <row r="56" spans="1:7" s="12" customFormat="1" x14ac:dyDescent="0.3">
      <c r="A56" s="156">
        <v>2.65</v>
      </c>
      <c r="B56" s="156">
        <v>6.68</v>
      </c>
      <c r="C56" s="156">
        <v>1.8180000000000001</v>
      </c>
      <c r="D56" s="156">
        <v>26.218</v>
      </c>
      <c r="E56" s="156">
        <v>0</v>
      </c>
      <c r="F56" s="156">
        <v>4.68</v>
      </c>
      <c r="G56" s="156">
        <v>2.5409999999999999</v>
      </c>
    </row>
    <row r="57" spans="1:7" s="12" customFormat="1" x14ac:dyDescent="0.3">
      <c r="A57" s="156">
        <v>2.7</v>
      </c>
      <c r="B57" s="156">
        <v>7.01</v>
      </c>
      <c r="C57" s="156">
        <v>1.8180000000000001</v>
      </c>
      <c r="D57" s="156">
        <v>26.218</v>
      </c>
      <c r="E57" s="156">
        <v>0</v>
      </c>
      <c r="F57" s="156">
        <v>4.9400000000000004</v>
      </c>
      <c r="G57" s="156">
        <v>2.5859999999999999</v>
      </c>
    </row>
    <row r="58" spans="1:7" s="12" customFormat="1" x14ac:dyDescent="0.3">
      <c r="A58" s="156">
        <v>2.75</v>
      </c>
      <c r="B58" s="156">
        <v>7.34</v>
      </c>
      <c r="C58" s="156">
        <v>1.9470000000000001</v>
      </c>
      <c r="D58" s="156">
        <v>26.262</v>
      </c>
      <c r="E58" s="156">
        <v>0</v>
      </c>
      <c r="F58" s="156">
        <v>5.21</v>
      </c>
      <c r="G58" s="156">
        <v>2.6309999999999998</v>
      </c>
    </row>
    <row r="59" spans="1:7" s="12" customFormat="1" x14ac:dyDescent="0.3">
      <c r="A59" s="156">
        <v>2.8</v>
      </c>
      <c r="B59" s="156">
        <v>7.67</v>
      </c>
      <c r="C59" s="156">
        <v>1.9470000000000001</v>
      </c>
      <c r="D59" s="156">
        <v>26.262</v>
      </c>
      <c r="E59" s="156">
        <v>0</v>
      </c>
      <c r="F59" s="156">
        <v>5.47</v>
      </c>
      <c r="G59" s="156">
        <v>2.6760000000000002</v>
      </c>
    </row>
    <row r="60" spans="1:7" s="12" customFormat="1" x14ac:dyDescent="0.3">
      <c r="A60" s="156">
        <v>2.85</v>
      </c>
      <c r="B60" s="156">
        <v>8</v>
      </c>
      <c r="C60" s="156">
        <v>2.016</v>
      </c>
      <c r="D60" s="156">
        <v>26.280999999999999</v>
      </c>
      <c r="E60" s="156">
        <v>0</v>
      </c>
      <c r="F60" s="156">
        <v>5.74</v>
      </c>
      <c r="G60" s="156">
        <v>2.7210000000000001</v>
      </c>
    </row>
    <row r="61" spans="1:7" s="12" customFormat="1" x14ac:dyDescent="0.3">
      <c r="A61" s="156">
        <v>2.9</v>
      </c>
      <c r="B61" s="156">
        <v>8.2899999999999991</v>
      </c>
      <c r="C61" s="156">
        <v>2.016</v>
      </c>
      <c r="D61" s="156">
        <v>26.280999999999999</v>
      </c>
      <c r="E61" s="156">
        <v>0</v>
      </c>
      <c r="F61" s="156">
        <v>6</v>
      </c>
      <c r="G61" s="156">
        <v>2.766</v>
      </c>
    </row>
    <row r="62" spans="1:7" s="12" customFormat="1" x14ac:dyDescent="0.3">
      <c r="A62" s="156">
        <v>2.95</v>
      </c>
      <c r="B62" s="156">
        <v>8.6199999999999992</v>
      </c>
      <c r="C62" s="156">
        <v>2.0510000000000002</v>
      </c>
      <c r="D62" s="156">
        <v>26.29</v>
      </c>
      <c r="E62" s="156">
        <v>0</v>
      </c>
      <c r="F62" s="156">
        <v>6.27</v>
      </c>
      <c r="G62" s="156">
        <v>2.8109999999999999</v>
      </c>
    </row>
    <row r="63" spans="1:7" s="12" customFormat="1" x14ac:dyDescent="0.3">
      <c r="A63" s="156">
        <v>3</v>
      </c>
      <c r="B63" s="156">
        <v>8.9600000000000009</v>
      </c>
      <c r="C63" s="156">
        <v>2.0859999999999999</v>
      </c>
      <c r="D63" s="156">
        <v>26.3</v>
      </c>
      <c r="E63" s="156">
        <v>0</v>
      </c>
      <c r="F63" s="156">
        <v>6.53</v>
      </c>
      <c r="G63" s="156">
        <v>2.8559999999999999</v>
      </c>
    </row>
    <row r="64" spans="1:7" s="12" customFormat="1" x14ac:dyDescent="0.3">
      <c r="A64" s="156">
        <v>3.05</v>
      </c>
      <c r="B64" s="156">
        <v>9.2899999999999991</v>
      </c>
      <c r="C64" s="156">
        <v>2.121</v>
      </c>
      <c r="D64" s="156">
        <v>26.309000000000001</v>
      </c>
      <c r="E64" s="156">
        <v>0</v>
      </c>
      <c r="F64" s="156">
        <v>6.8</v>
      </c>
      <c r="G64" s="156">
        <v>2.9009999999999998</v>
      </c>
    </row>
    <row r="65" spans="1:7" s="12" customFormat="1" x14ac:dyDescent="0.3">
      <c r="A65" s="156">
        <v>3.1</v>
      </c>
      <c r="B65" s="156">
        <v>9.6199999999999992</v>
      </c>
      <c r="C65" s="156">
        <v>2.1579999999999999</v>
      </c>
      <c r="D65" s="156">
        <v>26.318000000000001</v>
      </c>
      <c r="E65" s="156">
        <v>0</v>
      </c>
      <c r="F65" s="156">
        <v>7.06</v>
      </c>
      <c r="G65" s="156">
        <v>2.9460000000000002</v>
      </c>
    </row>
    <row r="66" spans="1:7" s="12" customFormat="1" x14ac:dyDescent="0.3">
      <c r="A66" s="156">
        <v>3.15</v>
      </c>
      <c r="B66" s="156">
        <v>9.94</v>
      </c>
      <c r="C66" s="156">
        <v>2.198</v>
      </c>
      <c r="D66" s="156">
        <v>26.327999999999999</v>
      </c>
      <c r="E66" s="156">
        <v>0</v>
      </c>
      <c r="F66" s="156">
        <v>7.33</v>
      </c>
      <c r="G66" s="156">
        <v>2.9910000000000001</v>
      </c>
    </row>
    <row r="67" spans="1:7" s="12" customFormat="1" x14ac:dyDescent="0.3">
      <c r="A67" s="156">
        <v>3.2</v>
      </c>
      <c r="B67" s="156">
        <v>10.26</v>
      </c>
      <c r="C67" s="156">
        <v>2.2280000000000002</v>
      </c>
      <c r="D67" s="156">
        <v>26.335999999999999</v>
      </c>
      <c r="E67" s="156">
        <v>0</v>
      </c>
      <c r="F67" s="156">
        <v>7.59</v>
      </c>
      <c r="G67" s="156">
        <v>3.036</v>
      </c>
    </row>
    <row r="68" spans="1:7" s="12" customFormat="1" x14ac:dyDescent="0.3">
      <c r="A68" s="156">
        <v>3.25</v>
      </c>
      <c r="B68" s="156">
        <v>10.57</v>
      </c>
      <c r="C68" s="156">
        <v>2.2679999999999998</v>
      </c>
      <c r="D68" s="156">
        <v>26.346</v>
      </c>
      <c r="E68" s="156">
        <v>0</v>
      </c>
      <c r="F68" s="156">
        <v>7.86</v>
      </c>
      <c r="G68" s="156">
        <v>3.081</v>
      </c>
    </row>
    <row r="69" spans="1:7" s="12" customFormat="1" x14ac:dyDescent="0.3">
      <c r="A69" s="156">
        <v>3.3</v>
      </c>
      <c r="B69" s="156">
        <v>10.89</v>
      </c>
      <c r="C69" s="156">
        <v>2.3079999999999998</v>
      </c>
      <c r="D69" s="156">
        <v>26.355</v>
      </c>
      <c r="E69" s="156">
        <v>0</v>
      </c>
      <c r="F69" s="156">
        <v>8.1199999999999992</v>
      </c>
      <c r="G69" s="156">
        <v>3.1259999999999999</v>
      </c>
    </row>
    <row r="70" spans="1:7" s="12" customFormat="1" x14ac:dyDescent="0.3">
      <c r="A70" s="156">
        <v>3.35</v>
      </c>
      <c r="B70" s="156">
        <v>11.2</v>
      </c>
      <c r="C70" s="156">
        <v>2.3479999999999999</v>
      </c>
      <c r="D70" s="156">
        <v>26.364000000000001</v>
      </c>
      <c r="E70" s="156">
        <v>0</v>
      </c>
      <c r="F70" s="156">
        <v>8.39</v>
      </c>
      <c r="G70" s="156">
        <v>3.1709999999999998</v>
      </c>
    </row>
    <row r="71" spans="1:7" s="12" customFormat="1" x14ac:dyDescent="0.3">
      <c r="A71" s="156">
        <v>3.4</v>
      </c>
      <c r="B71" s="156">
        <v>11.52</v>
      </c>
      <c r="C71" s="156">
        <v>2.3879999999999999</v>
      </c>
      <c r="D71" s="156">
        <v>26.373999999999999</v>
      </c>
      <c r="E71" s="156">
        <v>0</v>
      </c>
      <c r="F71" s="156">
        <v>8.65</v>
      </c>
      <c r="G71" s="156">
        <v>3.2160000000000002</v>
      </c>
    </row>
    <row r="72" spans="1:7" x14ac:dyDescent="0.3">
      <c r="A72" s="156">
        <v>3.45</v>
      </c>
      <c r="B72" s="156">
        <v>11.72</v>
      </c>
      <c r="C72" s="156">
        <v>2.3479999999999999</v>
      </c>
      <c r="D72" s="156">
        <v>26.364000000000001</v>
      </c>
      <c r="E72" s="156">
        <v>0</v>
      </c>
      <c r="F72" s="156">
        <v>8.91</v>
      </c>
      <c r="G72" s="156">
        <v>3.2610000000000001</v>
      </c>
    </row>
    <row r="73" spans="1:7" x14ac:dyDescent="0.3">
      <c r="A73" s="156">
        <v>3.5</v>
      </c>
      <c r="B73" s="156">
        <v>12.45</v>
      </c>
      <c r="C73" s="156">
        <v>2.4129999999999998</v>
      </c>
      <c r="D73" s="156">
        <v>26.413</v>
      </c>
      <c r="E73" s="156">
        <v>0</v>
      </c>
      <c r="F73" s="156">
        <v>12.82</v>
      </c>
      <c r="G73" s="156">
        <v>3.395</v>
      </c>
    </row>
    <row r="74" spans="1:7" x14ac:dyDescent="0.3">
      <c r="A74" s="156">
        <v>3.55</v>
      </c>
      <c r="B74" s="156">
        <v>12.77</v>
      </c>
      <c r="C74" s="156">
        <v>2.4529999999999998</v>
      </c>
      <c r="D74" s="156">
        <v>26.422999999999998</v>
      </c>
      <c r="E74" s="156">
        <v>0</v>
      </c>
      <c r="F74" s="156">
        <v>13.09</v>
      </c>
      <c r="G74" s="156">
        <v>3.44</v>
      </c>
    </row>
    <row r="75" spans="1:7" x14ac:dyDescent="0.3">
      <c r="A75" s="156">
        <v>3.6</v>
      </c>
      <c r="B75" s="156">
        <v>13.09</v>
      </c>
      <c r="C75" s="156">
        <v>2.4929999999999999</v>
      </c>
      <c r="D75" s="156">
        <v>26.431999999999999</v>
      </c>
      <c r="E75" s="156">
        <v>0</v>
      </c>
      <c r="F75" s="156">
        <v>13.35</v>
      </c>
      <c r="G75" s="156">
        <v>3.4849999999999999</v>
      </c>
    </row>
    <row r="76" spans="1:7" x14ac:dyDescent="0.3">
      <c r="A76" s="156">
        <v>3.65</v>
      </c>
      <c r="B76" s="156">
        <v>13.41</v>
      </c>
      <c r="C76" s="156">
        <v>2.5329999999999999</v>
      </c>
      <c r="D76" s="156">
        <v>26.440999999999999</v>
      </c>
      <c r="E76" s="156">
        <v>0</v>
      </c>
      <c r="F76" s="156">
        <v>13.62</v>
      </c>
      <c r="G76" s="156">
        <v>3.53</v>
      </c>
    </row>
    <row r="77" spans="1:7" x14ac:dyDescent="0.3">
      <c r="A77" s="156">
        <v>3.7</v>
      </c>
      <c r="B77" s="156">
        <v>13.73</v>
      </c>
      <c r="C77" s="156">
        <v>2.573</v>
      </c>
      <c r="D77" s="156">
        <v>26.451000000000001</v>
      </c>
      <c r="E77" s="156">
        <v>0</v>
      </c>
      <c r="F77" s="156">
        <v>13.88</v>
      </c>
      <c r="G77" s="156">
        <v>3.5750000000000002</v>
      </c>
    </row>
    <row r="78" spans="1:7" x14ac:dyDescent="0.3">
      <c r="A78" s="156">
        <v>3.75</v>
      </c>
      <c r="B78" s="156">
        <v>14.05</v>
      </c>
      <c r="C78" s="156">
        <v>2.613</v>
      </c>
      <c r="D78" s="156">
        <v>26.46</v>
      </c>
      <c r="E78" s="156">
        <v>0</v>
      </c>
      <c r="F78" s="156">
        <v>14.15</v>
      </c>
      <c r="G78" s="156">
        <v>3.62</v>
      </c>
    </row>
    <row r="79" spans="1:7" x14ac:dyDescent="0.3">
      <c r="A79" s="156">
        <v>3.8</v>
      </c>
      <c r="B79" s="156">
        <v>14.37</v>
      </c>
      <c r="C79" s="156">
        <v>2.653</v>
      </c>
      <c r="D79" s="156">
        <v>26.469000000000001</v>
      </c>
      <c r="E79" s="156">
        <v>0</v>
      </c>
      <c r="F79" s="156">
        <v>14.41</v>
      </c>
      <c r="G79" s="156">
        <v>3.665</v>
      </c>
    </row>
    <row r="80" spans="1:7" x14ac:dyDescent="0.3">
      <c r="A80" s="156">
        <v>3.85</v>
      </c>
      <c r="B80" s="156">
        <v>14.69</v>
      </c>
      <c r="C80" s="156">
        <v>2.6930000000000001</v>
      </c>
      <c r="D80" s="156">
        <v>26.478999999999999</v>
      </c>
      <c r="E80" s="156">
        <v>0</v>
      </c>
      <c r="F80" s="156">
        <v>14.68</v>
      </c>
      <c r="G80" s="156">
        <v>3.71</v>
      </c>
    </row>
    <row r="81" spans="1:7" x14ac:dyDescent="0.3">
      <c r="A81" s="156">
        <v>3.9</v>
      </c>
      <c r="B81" s="156">
        <v>15</v>
      </c>
      <c r="C81" s="156">
        <v>2.7320000000000002</v>
      </c>
      <c r="D81" s="156">
        <v>26.488</v>
      </c>
      <c r="E81" s="156">
        <v>0</v>
      </c>
      <c r="F81" s="156">
        <v>14.94</v>
      </c>
      <c r="G81" s="156">
        <v>3.7549999999999999</v>
      </c>
    </row>
    <row r="82" spans="1:7" x14ac:dyDescent="0.3">
      <c r="A82" s="156">
        <v>3.95</v>
      </c>
      <c r="B82" s="156">
        <v>15.32</v>
      </c>
      <c r="C82" s="156">
        <v>2.7320000000000002</v>
      </c>
      <c r="D82" s="156">
        <v>26.488</v>
      </c>
      <c r="E82" s="156">
        <v>0</v>
      </c>
      <c r="F82" s="156">
        <v>15.21</v>
      </c>
      <c r="G82" s="156">
        <v>3.8</v>
      </c>
    </row>
    <row r="83" spans="1:7" x14ac:dyDescent="0.3">
      <c r="A83" s="156">
        <v>4</v>
      </c>
      <c r="B83" s="156">
        <v>16.920000000000002</v>
      </c>
      <c r="C83" s="156">
        <v>2.7690000000000001</v>
      </c>
      <c r="D83" s="156">
        <v>26.547000000000001</v>
      </c>
      <c r="E83" s="156">
        <v>0</v>
      </c>
      <c r="F83" s="156">
        <v>20.329999999999998</v>
      </c>
      <c r="G83" s="156">
        <v>3.9710000000000001</v>
      </c>
    </row>
    <row r="84" spans="1:7" x14ac:dyDescent="0.3">
      <c r="A84" s="156">
        <v>4.0999999999999996</v>
      </c>
      <c r="B84" s="156">
        <v>17.440000000000001</v>
      </c>
      <c r="C84" s="156">
        <v>2.8069999999999999</v>
      </c>
      <c r="D84" s="156">
        <v>26.56</v>
      </c>
      <c r="E84" s="156">
        <v>0</v>
      </c>
      <c r="F84" s="156">
        <v>21.33</v>
      </c>
      <c r="G84" s="156">
        <v>4.09</v>
      </c>
    </row>
    <row r="85" spans="1:7" x14ac:dyDescent="0.3">
      <c r="A85" s="156">
        <v>4.0999999999999996</v>
      </c>
      <c r="B85" s="156">
        <v>17.93</v>
      </c>
      <c r="C85" s="156">
        <v>2.8420000000000001</v>
      </c>
      <c r="D85" s="156">
        <v>26.568000000000001</v>
      </c>
      <c r="E85" s="156">
        <v>0</v>
      </c>
      <c r="F85" s="156">
        <v>22.34</v>
      </c>
      <c r="G85" s="156">
        <v>4.0090000000000003</v>
      </c>
    </row>
    <row r="86" spans="1:7" x14ac:dyDescent="0.3">
      <c r="A86" s="156">
        <v>4.1500000000000004</v>
      </c>
      <c r="B86" s="156">
        <v>18.47</v>
      </c>
      <c r="C86" s="156">
        <v>2.8759999999999999</v>
      </c>
      <c r="D86" s="156">
        <v>26.576000000000001</v>
      </c>
      <c r="E86" s="156">
        <v>0</v>
      </c>
      <c r="F86" s="156">
        <v>23.34</v>
      </c>
      <c r="G86" s="156">
        <v>4.1280000000000001</v>
      </c>
    </row>
    <row r="87" spans="1:7" x14ac:dyDescent="0.3">
      <c r="A87" s="156">
        <v>4.2</v>
      </c>
      <c r="B87" s="156">
        <v>19.04</v>
      </c>
      <c r="C87" s="156">
        <v>2.9159999999999999</v>
      </c>
      <c r="D87" s="156">
        <v>26.59</v>
      </c>
      <c r="E87" s="156">
        <v>0</v>
      </c>
      <c r="F87" s="156">
        <v>24.34</v>
      </c>
      <c r="G87" s="156">
        <v>4.2480000000000002</v>
      </c>
    </row>
    <row r="88" spans="1:7" x14ac:dyDescent="0.3">
      <c r="A88" s="156">
        <v>4.25</v>
      </c>
      <c r="B88" s="156">
        <v>19.62</v>
      </c>
      <c r="C88" s="156">
        <v>2.9569999999999999</v>
      </c>
      <c r="D88" s="156">
        <v>26.605</v>
      </c>
      <c r="E88" s="156">
        <v>0</v>
      </c>
      <c r="F88" s="156">
        <v>25.72</v>
      </c>
      <c r="G88" s="156">
        <v>4.2679999999999998</v>
      </c>
    </row>
    <row r="89" spans="1:7" x14ac:dyDescent="0.3">
      <c r="A89" s="156">
        <v>4.3</v>
      </c>
      <c r="B89" s="156">
        <v>20.239999999999998</v>
      </c>
      <c r="C89" s="156">
        <v>3</v>
      </c>
      <c r="D89" s="156">
        <v>26.619</v>
      </c>
      <c r="E89" s="156">
        <v>0</v>
      </c>
      <c r="F89" s="156">
        <v>26.72</v>
      </c>
      <c r="G89" s="156">
        <v>4.3869999999999996</v>
      </c>
    </row>
    <row r="90" spans="1:7" x14ac:dyDescent="0.3">
      <c r="A90" s="156">
        <v>4.3499999999999996</v>
      </c>
      <c r="B90" s="156">
        <v>20.89</v>
      </c>
      <c r="C90" s="156">
        <v>3.0339999999999998</v>
      </c>
      <c r="D90" s="156">
        <v>26.632000000000001</v>
      </c>
      <c r="E90" s="156">
        <v>0</v>
      </c>
      <c r="F90" s="156">
        <v>27.72</v>
      </c>
      <c r="G90" s="156">
        <v>4.5069999999999997</v>
      </c>
    </row>
    <row r="91" spans="1:7" x14ac:dyDescent="0.3">
      <c r="A91" s="156">
        <v>4.4000000000000004</v>
      </c>
      <c r="B91" s="156">
        <v>21.55</v>
      </c>
      <c r="C91" s="156">
        <v>3.0739999999999998</v>
      </c>
      <c r="D91" s="156">
        <v>26.643999999999998</v>
      </c>
      <c r="E91" s="156">
        <v>0</v>
      </c>
      <c r="F91" s="156">
        <v>28.47</v>
      </c>
      <c r="G91" s="156">
        <v>4.3869999999999996</v>
      </c>
    </row>
    <row r="92" spans="1:7" x14ac:dyDescent="0.3">
      <c r="A92" s="156">
        <v>4.45</v>
      </c>
      <c r="B92" s="156">
        <v>22.15</v>
      </c>
      <c r="C92" s="156">
        <v>3.1139999999999999</v>
      </c>
      <c r="D92" s="156">
        <v>26.655999999999999</v>
      </c>
      <c r="E92" s="156">
        <v>0</v>
      </c>
      <c r="F92" s="156">
        <v>29.46</v>
      </c>
      <c r="G92" s="156">
        <v>4.4470000000000001</v>
      </c>
    </row>
    <row r="93" spans="1:7" x14ac:dyDescent="0.3">
      <c r="A93" s="156">
        <v>4.5</v>
      </c>
      <c r="B93" s="156">
        <v>22.76</v>
      </c>
      <c r="C93" s="156">
        <v>3.153</v>
      </c>
      <c r="D93" s="156">
        <v>26.67</v>
      </c>
      <c r="E93" s="156">
        <v>0</v>
      </c>
      <c r="F93" s="156">
        <v>32.21</v>
      </c>
      <c r="G93" s="156">
        <v>4.5679999999999996</v>
      </c>
    </row>
    <row r="94" spans="1:7" x14ac:dyDescent="0.3">
      <c r="A94" s="156">
        <v>4.55</v>
      </c>
      <c r="B94" s="156">
        <v>23.36</v>
      </c>
      <c r="C94" s="156">
        <v>3.1930000000000001</v>
      </c>
      <c r="D94" s="156">
        <v>26.683</v>
      </c>
      <c r="E94" s="156">
        <v>0</v>
      </c>
      <c r="F94" s="156">
        <v>33.67</v>
      </c>
      <c r="G94" s="156">
        <v>4.6900000000000004</v>
      </c>
    </row>
    <row r="95" spans="1:7" x14ac:dyDescent="0.3">
      <c r="A95" s="156">
        <v>4.5999999999999996</v>
      </c>
      <c r="B95" s="156">
        <v>24.14</v>
      </c>
      <c r="C95" s="156">
        <v>3.2330000000000001</v>
      </c>
      <c r="D95" s="156">
        <v>26.696000000000002</v>
      </c>
      <c r="E95" s="156">
        <v>0</v>
      </c>
      <c r="F95" s="156">
        <v>35.67</v>
      </c>
      <c r="G95" s="156">
        <v>4.6900000000000004</v>
      </c>
    </row>
    <row r="96" spans="1:7" x14ac:dyDescent="0.3">
      <c r="A96" s="156">
        <v>4.6500000000000004</v>
      </c>
      <c r="B96" s="156">
        <v>24.85</v>
      </c>
      <c r="C96" s="156">
        <v>3.2730000000000001</v>
      </c>
      <c r="D96" s="156">
        <v>26.709</v>
      </c>
      <c r="E96" s="156">
        <v>0</v>
      </c>
      <c r="F96" s="156">
        <v>36.67</v>
      </c>
      <c r="G96" s="156">
        <v>4.8090000000000002</v>
      </c>
    </row>
    <row r="97" spans="1:7" x14ac:dyDescent="0.3">
      <c r="A97" s="156">
        <v>4.7</v>
      </c>
      <c r="B97" s="156">
        <v>25.65</v>
      </c>
      <c r="C97" s="156">
        <v>3.3130000000000002</v>
      </c>
      <c r="D97" s="156">
        <v>26.722999999999999</v>
      </c>
      <c r="E97" s="156">
        <v>0</v>
      </c>
      <c r="F97" s="156">
        <v>37.67</v>
      </c>
      <c r="G97" s="156">
        <v>4.9290000000000003</v>
      </c>
    </row>
    <row r="98" spans="1:7" x14ac:dyDescent="0.3">
      <c r="A98" s="156">
        <v>4.75</v>
      </c>
      <c r="B98" s="156">
        <v>26.45</v>
      </c>
      <c r="C98" s="156">
        <v>3.3530000000000002</v>
      </c>
      <c r="D98" s="156">
        <v>26.736000000000001</v>
      </c>
      <c r="E98" s="156">
        <v>0</v>
      </c>
      <c r="F98" s="156">
        <v>38.47</v>
      </c>
      <c r="G98" s="156">
        <v>4.9290000000000003</v>
      </c>
    </row>
    <row r="99" spans="1:7" x14ac:dyDescent="0.3">
      <c r="A99" s="156">
        <v>4.8</v>
      </c>
      <c r="B99" s="156">
        <v>27.13</v>
      </c>
      <c r="C99" s="156">
        <v>3.3940000000000001</v>
      </c>
      <c r="D99" s="156">
        <v>26.748999999999999</v>
      </c>
      <c r="E99" s="156">
        <v>0</v>
      </c>
      <c r="F99" s="156">
        <v>39.46</v>
      </c>
      <c r="G99" s="156"/>
    </row>
    <row r="100" spans="1:7" x14ac:dyDescent="0.3">
      <c r="A100" s="156">
        <v>4.9000000000000004</v>
      </c>
      <c r="B100" s="156">
        <v>28.73</v>
      </c>
      <c r="C100" s="156">
        <v>3.4750000000000001</v>
      </c>
      <c r="D100" s="156">
        <v>26.776</v>
      </c>
      <c r="E100" s="156">
        <v>0</v>
      </c>
      <c r="F100" s="156">
        <v>45.68</v>
      </c>
      <c r="G100" s="156">
        <v>5.0650000000000004</v>
      </c>
    </row>
    <row r="101" spans="1:7" x14ac:dyDescent="0.3">
      <c r="A101" s="156">
        <v>4.95</v>
      </c>
      <c r="B101" s="156">
        <v>29.57</v>
      </c>
      <c r="C101" s="156">
        <v>3.516</v>
      </c>
      <c r="D101" s="156">
        <v>26.79</v>
      </c>
      <c r="E101" s="156">
        <v>0</v>
      </c>
      <c r="F101" s="156">
        <v>47.69</v>
      </c>
      <c r="G101" s="156">
        <v>5.1289999999999996</v>
      </c>
    </row>
    <row r="102" spans="1:7" x14ac:dyDescent="0.3">
      <c r="A102" s="156">
        <v>5</v>
      </c>
      <c r="B102" s="156">
        <v>30.42</v>
      </c>
      <c r="C102" s="156">
        <v>3.5569999999999999</v>
      </c>
      <c r="D102" s="156">
        <v>26.803000000000001</v>
      </c>
      <c r="E102" s="156">
        <v>0</v>
      </c>
      <c r="F102" s="156">
        <v>49.77</v>
      </c>
      <c r="G102" s="156">
        <v>5.1929999999999996</v>
      </c>
    </row>
    <row r="103" spans="1:7" x14ac:dyDescent="0.3">
      <c r="A103" s="156">
        <v>5.05</v>
      </c>
      <c r="B103" s="156">
        <v>31.29</v>
      </c>
      <c r="C103" s="156">
        <v>3.5979999999999999</v>
      </c>
      <c r="D103" s="156">
        <v>26.817</v>
      </c>
      <c r="E103" s="156">
        <v>0</v>
      </c>
      <c r="F103" s="156">
        <v>51.91</v>
      </c>
      <c r="G103" s="156">
        <v>5.2590000000000003</v>
      </c>
    </row>
    <row r="104" spans="1:7" x14ac:dyDescent="0.3">
      <c r="A104" s="156">
        <v>5.0999999999999996</v>
      </c>
      <c r="B104" s="156">
        <v>32.1</v>
      </c>
      <c r="C104" s="156">
        <v>3.6389999999999998</v>
      </c>
      <c r="D104" s="156">
        <v>26.83</v>
      </c>
      <c r="E104" s="156">
        <v>0</v>
      </c>
      <c r="F104" s="156">
        <v>54.05</v>
      </c>
      <c r="G104" s="156">
        <v>5.3239999999999998</v>
      </c>
    </row>
    <row r="105" spans="1:7" x14ac:dyDescent="0.3">
      <c r="A105" s="156">
        <v>5.15</v>
      </c>
      <c r="B105" s="156">
        <v>33.1</v>
      </c>
      <c r="C105" s="156">
        <v>3.68</v>
      </c>
      <c r="D105" s="156">
        <v>26.844000000000001</v>
      </c>
      <c r="E105" s="156">
        <v>0</v>
      </c>
      <c r="F105" s="156">
        <v>56.52</v>
      </c>
      <c r="G105" s="156">
        <v>5.3869999999999996</v>
      </c>
    </row>
    <row r="106" spans="1:7" x14ac:dyDescent="0.3">
      <c r="A106" s="156">
        <v>5.2</v>
      </c>
      <c r="B106" s="156">
        <v>34.06</v>
      </c>
      <c r="C106" s="156">
        <v>3.7210000000000001</v>
      </c>
      <c r="D106" s="156">
        <v>26.856999999999999</v>
      </c>
      <c r="E106" s="156">
        <v>0</v>
      </c>
      <c r="F106" s="156">
        <v>58.91</v>
      </c>
      <c r="G106" s="156">
        <v>5.4470000000000001</v>
      </c>
    </row>
    <row r="107" spans="1:7" x14ac:dyDescent="0.3">
      <c r="A107" s="156">
        <v>5.25</v>
      </c>
      <c r="B107" s="156">
        <v>35.9</v>
      </c>
      <c r="C107" s="156">
        <v>3.76</v>
      </c>
      <c r="D107" s="156">
        <v>26.870999999999999</v>
      </c>
      <c r="E107" s="156">
        <v>0</v>
      </c>
      <c r="F107" s="156">
        <v>61.04</v>
      </c>
      <c r="G107" s="156">
        <v>5.508</v>
      </c>
    </row>
    <row r="108" spans="1:7" x14ac:dyDescent="0.3">
      <c r="A108" s="156">
        <v>5.3</v>
      </c>
      <c r="B108" s="156">
        <v>36.950000000000003</v>
      </c>
      <c r="C108" s="156">
        <v>3.8</v>
      </c>
      <c r="D108" s="156">
        <v>26.884</v>
      </c>
      <c r="E108" s="156">
        <v>0</v>
      </c>
      <c r="F108" s="156">
        <v>62.37</v>
      </c>
      <c r="G108" s="156">
        <v>5.524</v>
      </c>
    </row>
    <row r="109" spans="1:7" x14ac:dyDescent="0.3">
      <c r="A109" s="156">
        <v>5.35</v>
      </c>
      <c r="B109" s="156">
        <v>37.79</v>
      </c>
      <c r="C109" s="156">
        <v>3.8380000000000001</v>
      </c>
      <c r="D109" s="156">
        <v>26.896999999999998</v>
      </c>
      <c r="E109" s="156">
        <v>0</v>
      </c>
      <c r="F109" s="156">
        <v>62.37</v>
      </c>
      <c r="G109" s="156">
        <v>5.5259999999999998</v>
      </c>
    </row>
    <row r="110" spans="1:7" x14ac:dyDescent="0.3">
      <c r="A110" s="156">
        <v>5.4</v>
      </c>
      <c r="B110" s="156">
        <v>38.74</v>
      </c>
      <c r="C110" s="156">
        <v>3.9159999999999999</v>
      </c>
      <c r="D110" s="156">
        <v>26.908999999999999</v>
      </c>
      <c r="E110" s="156">
        <v>0</v>
      </c>
      <c r="F110" s="156">
        <v>62.37</v>
      </c>
      <c r="G110" s="156">
        <v>5.524</v>
      </c>
    </row>
    <row r="111" spans="1:7" x14ac:dyDescent="0.3">
      <c r="A111" s="156">
        <v>5.45</v>
      </c>
      <c r="B111" s="156">
        <v>39.68</v>
      </c>
      <c r="C111" s="156">
        <v>3.9529999999999998</v>
      </c>
      <c r="D111" s="156">
        <v>26.917000000000002</v>
      </c>
      <c r="E111" s="156">
        <v>0</v>
      </c>
      <c r="F111" s="156">
        <v>62.37</v>
      </c>
      <c r="G111" s="156">
        <v>5.524</v>
      </c>
    </row>
    <row r="112" spans="1:7" x14ac:dyDescent="0.3">
      <c r="A112" s="156">
        <v>5.5</v>
      </c>
      <c r="B112" s="156">
        <v>40.83</v>
      </c>
      <c r="C112" s="156">
        <v>3.9889999999999999</v>
      </c>
      <c r="D112" s="156">
        <v>26.925999999999998</v>
      </c>
      <c r="E112" s="156">
        <v>0</v>
      </c>
      <c r="F112" s="156">
        <v>62.37</v>
      </c>
      <c r="G112" s="156">
        <v>5.524</v>
      </c>
    </row>
    <row r="113" spans="1:7" x14ac:dyDescent="0.3">
      <c r="A113" s="156">
        <v>5.55</v>
      </c>
      <c r="B113" s="156">
        <v>42.12</v>
      </c>
      <c r="C113" s="156">
        <v>4.0250000000000004</v>
      </c>
      <c r="D113" s="156">
        <v>26.934999999999999</v>
      </c>
      <c r="E113" s="156">
        <v>0</v>
      </c>
      <c r="F113" s="156">
        <v>62.37</v>
      </c>
      <c r="G113" s="156">
        <v>5.524</v>
      </c>
    </row>
    <row r="114" spans="1:7" x14ac:dyDescent="0.3">
      <c r="A114" s="156">
        <v>5.6</v>
      </c>
      <c r="B114" s="156">
        <v>43.54</v>
      </c>
      <c r="C114" s="156">
        <v>4.0609999999999999</v>
      </c>
      <c r="D114" s="156">
        <v>26.943999999999999</v>
      </c>
      <c r="E114" s="156">
        <v>0</v>
      </c>
      <c r="F114" s="156">
        <v>62.37</v>
      </c>
      <c r="G114" s="156">
        <v>5.524</v>
      </c>
    </row>
    <row r="115" spans="1:7" x14ac:dyDescent="0.3">
      <c r="A115" s="156">
        <v>5.65</v>
      </c>
      <c r="B115" s="156">
        <v>45.02</v>
      </c>
      <c r="C115" s="156">
        <v>4.0970000000000004</v>
      </c>
      <c r="D115" s="156">
        <v>26.952000000000002</v>
      </c>
      <c r="E115" s="156">
        <v>0</v>
      </c>
      <c r="F115" s="156">
        <v>62.37</v>
      </c>
      <c r="G115" s="156">
        <v>5.524</v>
      </c>
    </row>
    <row r="116" spans="1:7" x14ac:dyDescent="0.3">
      <c r="A116" s="156">
        <v>5.7</v>
      </c>
      <c r="B116" s="156">
        <v>45.52</v>
      </c>
      <c r="C116" s="156">
        <v>4.133</v>
      </c>
      <c r="D116" s="156">
        <v>26.960999999999999</v>
      </c>
      <c r="E116" s="156">
        <v>0</v>
      </c>
      <c r="F116" s="156">
        <v>62.37</v>
      </c>
      <c r="G116" s="156">
        <v>5.524</v>
      </c>
    </row>
    <row r="117" spans="1:7" x14ac:dyDescent="0.3">
      <c r="A117" s="156">
        <v>5.75</v>
      </c>
      <c r="B117" s="156">
        <v>45.64</v>
      </c>
      <c r="C117" s="156">
        <v>4.1689999999999996</v>
      </c>
      <c r="D117" s="156">
        <v>26.97</v>
      </c>
      <c r="E117" s="156">
        <v>0</v>
      </c>
      <c r="F117" s="156">
        <v>62.37</v>
      </c>
      <c r="G117" s="156">
        <v>5.524</v>
      </c>
    </row>
    <row r="118" spans="1:7" x14ac:dyDescent="0.3">
      <c r="A118" s="156">
        <v>5.8</v>
      </c>
      <c r="B118" s="156">
        <v>45.86</v>
      </c>
      <c r="C118" s="156">
        <v>4.1820000000000004</v>
      </c>
      <c r="D118" s="156">
        <v>26.974</v>
      </c>
      <c r="E118" s="156">
        <v>0</v>
      </c>
      <c r="F118" s="156">
        <v>62.37</v>
      </c>
      <c r="G118" s="156">
        <v>5.524</v>
      </c>
    </row>
    <row r="119" spans="1:7" x14ac:dyDescent="0.3">
      <c r="A119" s="156">
        <v>5.85</v>
      </c>
      <c r="B119" s="156">
        <v>45.86</v>
      </c>
      <c r="C119" s="156">
        <v>4.1820000000000004</v>
      </c>
      <c r="D119" s="156">
        <v>26.974</v>
      </c>
      <c r="E119" s="156">
        <v>0</v>
      </c>
      <c r="F119" s="156">
        <v>56.22</v>
      </c>
      <c r="G119" s="156">
        <v>4.2140000000000004</v>
      </c>
    </row>
    <row r="120" spans="1:7" x14ac:dyDescent="0.3">
      <c r="A120" s="156">
        <v>5.86</v>
      </c>
      <c r="B120" s="156">
        <v>45.83</v>
      </c>
      <c r="C120" s="156">
        <v>4.1820000000000004</v>
      </c>
      <c r="D120" s="156">
        <v>26.974</v>
      </c>
      <c r="E120" s="156">
        <v>0</v>
      </c>
      <c r="F120" s="156">
        <v>1</v>
      </c>
      <c r="G120" s="156"/>
    </row>
  </sheetData>
  <mergeCells count="3">
    <mergeCell ref="A1:F1"/>
    <mergeCell ref="C2:E2"/>
    <mergeCell ref="A5:F5"/>
  </mergeCells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9C1FEF-F667-45E7-B38E-ECDA9A294F88}">
  <sheetPr codeName="Sheet21"/>
  <dimension ref="A1:N94"/>
  <sheetViews>
    <sheetView zoomScale="70" zoomScaleNormal="70" workbookViewId="0">
      <selection activeCell="H22" sqref="H21:I22"/>
    </sheetView>
  </sheetViews>
  <sheetFormatPr defaultRowHeight="14.4" x14ac:dyDescent="0.3"/>
  <cols>
    <col min="1" max="1" width="7.44140625" style="4" customWidth="1"/>
    <col min="2" max="2" width="9.33203125" customWidth="1"/>
    <col min="3" max="4" width="7.44140625" customWidth="1"/>
    <col min="5" max="5" width="9.5546875" customWidth="1"/>
    <col min="6" max="6" width="7.44140625" customWidth="1"/>
    <col min="10" max="10" width="15.6640625" bestFit="1" customWidth="1"/>
    <col min="12" max="12" width="19.77734375" style="103" bestFit="1" customWidth="1"/>
  </cols>
  <sheetData>
    <row r="1" spans="1:14" ht="12" customHeight="1" x14ac:dyDescent="0.3">
      <c r="A1" s="305" t="s">
        <v>135</v>
      </c>
      <c r="B1" s="305"/>
      <c r="C1" s="305"/>
      <c r="D1" s="305"/>
      <c r="E1" s="305"/>
      <c r="F1" s="305"/>
    </row>
    <row r="2" spans="1:14" ht="18" customHeight="1" x14ac:dyDescent="0.3">
      <c r="A2" s="100" t="s">
        <v>132</v>
      </c>
      <c r="B2" s="100" t="s">
        <v>133</v>
      </c>
      <c r="C2" s="306" t="s">
        <v>136</v>
      </c>
      <c r="D2" s="307"/>
      <c r="E2" s="307"/>
      <c r="F2" s="1"/>
    </row>
    <row r="3" spans="1:14" ht="14.85" customHeight="1" x14ac:dyDescent="0.3">
      <c r="A3" s="100"/>
      <c r="B3" s="3"/>
      <c r="C3" s="3" t="s">
        <v>25</v>
      </c>
      <c r="D3" s="3" t="s">
        <v>130</v>
      </c>
      <c r="E3" s="3" t="s">
        <v>39</v>
      </c>
      <c r="F3" s="3" t="s">
        <v>134</v>
      </c>
      <c r="G3" t="s">
        <v>155</v>
      </c>
      <c r="H3" s="6"/>
      <c r="I3" s="6"/>
      <c r="J3" s="6"/>
      <c r="K3" s="6"/>
      <c r="L3" s="115"/>
      <c r="M3" s="6"/>
      <c r="N3" s="6"/>
    </row>
    <row r="4" spans="1:14" ht="15.15" customHeight="1" x14ac:dyDescent="0.3">
      <c r="A4" s="1" t="s">
        <v>2</v>
      </c>
      <c r="B4" s="3" t="s">
        <v>3</v>
      </c>
      <c r="C4" s="3" t="s">
        <v>0</v>
      </c>
      <c r="D4" s="3" t="s">
        <v>0</v>
      </c>
      <c r="E4" s="3" t="s">
        <v>0</v>
      </c>
      <c r="F4" s="3" t="s">
        <v>4</v>
      </c>
      <c r="G4" s="6" t="s">
        <v>156</v>
      </c>
      <c r="H4" s="6"/>
      <c r="I4" s="6"/>
      <c r="J4" s="6"/>
      <c r="K4" s="6"/>
      <c r="L4" s="115"/>
      <c r="M4" s="6"/>
      <c r="N4" s="6"/>
    </row>
    <row r="5" spans="1:14" ht="12" customHeight="1" x14ac:dyDescent="0.3">
      <c r="A5" s="305" t="s">
        <v>135</v>
      </c>
      <c r="B5" s="305"/>
      <c r="C5" s="305"/>
      <c r="D5" s="305"/>
      <c r="E5" s="305"/>
      <c r="F5" s="305"/>
      <c r="G5" s="6"/>
      <c r="H5" s="6"/>
      <c r="I5" s="6"/>
      <c r="J5" s="116"/>
      <c r="K5" s="6"/>
      <c r="L5" s="115"/>
      <c r="M5" s="6"/>
      <c r="N5" s="6"/>
    </row>
    <row r="6" spans="1:14" s="12" customFormat="1" ht="15" customHeight="1" x14ac:dyDescent="0.3">
      <c r="A6" s="156">
        <v>0.16500000000000001</v>
      </c>
      <c r="B6" s="156">
        <v>0</v>
      </c>
      <c r="C6" s="156">
        <v>0.16500000000000001</v>
      </c>
      <c r="D6" s="156">
        <v>10.499000000000001</v>
      </c>
      <c r="E6" s="156">
        <v>-0.25</v>
      </c>
      <c r="F6" s="156">
        <v>0</v>
      </c>
      <c r="G6" s="156">
        <v>2.165</v>
      </c>
      <c r="H6" s="107"/>
      <c r="I6" s="107"/>
      <c r="J6" s="107"/>
      <c r="K6" s="107"/>
      <c r="L6" s="107"/>
      <c r="M6" s="107"/>
      <c r="N6" s="114"/>
    </row>
    <row r="7" spans="1:14" s="12" customFormat="1" ht="13.95" customHeight="1" x14ac:dyDescent="0.3">
      <c r="A7" s="156">
        <v>0.16600000000000001</v>
      </c>
      <c r="B7" s="156">
        <v>0.01</v>
      </c>
      <c r="C7" s="156">
        <v>0.189</v>
      </c>
      <c r="D7" s="156">
        <v>10.444000000000001</v>
      </c>
      <c r="E7" s="156">
        <v>-0.28999999999999998</v>
      </c>
      <c r="F7" s="156">
        <v>0</v>
      </c>
      <c r="G7" s="156">
        <v>2.3660000000000001</v>
      </c>
      <c r="H7" s="107"/>
      <c r="I7" s="107"/>
      <c r="J7" s="107"/>
      <c r="K7" s="107"/>
      <c r="L7" s="107"/>
      <c r="M7" s="107"/>
      <c r="N7" s="114"/>
    </row>
    <row r="8" spans="1:14" s="12" customFormat="1" ht="14.1" customHeight="1" x14ac:dyDescent="0.3">
      <c r="A8" s="156">
        <v>0.16700000000000001</v>
      </c>
      <c r="B8" s="156">
        <v>0.02</v>
      </c>
      <c r="C8" s="156">
        <v>0.224</v>
      </c>
      <c r="D8" s="156">
        <v>10.367000000000001</v>
      </c>
      <c r="E8" s="156">
        <v>-0.34899999999999998</v>
      </c>
      <c r="F8" s="156">
        <v>0.03</v>
      </c>
      <c r="G8" s="156">
        <v>2.3660000000000001</v>
      </c>
      <c r="H8" s="106"/>
      <c r="I8" s="106"/>
      <c r="J8" s="107"/>
      <c r="K8" s="107"/>
      <c r="L8" s="107"/>
      <c r="M8" s="107"/>
      <c r="N8" s="114"/>
    </row>
    <row r="9" spans="1:14" s="12" customFormat="1" ht="13.95" customHeight="1" x14ac:dyDescent="0.3">
      <c r="A9" s="156">
        <v>0.16800000000000001</v>
      </c>
      <c r="B9" s="156">
        <v>0.04</v>
      </c>
      <c r="C9" s="156">
        <v>0.29599999999999999</v>
      </c>
      <c r="D9" s="156">
        <v>10.321999999999999</v>
      </c>
      <c r="E9" s="156">
        <v>-0.48499999999999999</v>
      </c>
      <c r="F9" s="156">
        <v>0.09</v>
      </c>
      <c r="G9" s="156">
        <v>2.3660000000000001</v>
      </c>
      <c r="H9" s="106"/>
      <c r="I9" s="106"/>
      <c r="J9" s="107"/>
      <c r="K9" s="107"/>
      <c r="L9" s="107"/>
      <c r="M9" s="107"/>
      <c r="N9" s="114"/>
    </row>
    <row r="10" spans="1:14" s="12" customFormat="1" ht="13.95" customHeight="1" x14ac:dyDescent="0.3">
      <c r="A10" s="156">
        <v>0.2</v>
      </c>
      <c r="B10" s="156">
        <v>0.14000000000000001</v>
      </c>
      <c r="C10" s="156">
        <v>0.29599999999999999</v>
      </c>
      <c r="D10" s="156">
        <v>10.223000000000001</v>
      </c>
      <c r="E10" s="156">
        <v>-0.48099999999999998</v>
      </c>
      <c r="F10" s="156">
        <v>0.18</v>
      </c>
      <c r="G10" s="156">
        <v>2.6840000000000002</v>
      </c>
      <c r="H10" s="106"/>
      <c r="I10" s="106"/>
      <c r="J10" s="107"/>
      <c r="K10" s="107"/>
      <c r="L10" s="107"/>
      <c r="M10" s="107"/>
      <c r="N10" s="114"/>
    </row>
    <row r="11" spans="1:14" s="12" customFormat="1" ht="14.1" customHeight="1" x14ac:dyDescent="0.3">
      <c r="A11" s="156">
        <v>0.25</v>
      </c>
      <c r="B11" s="156">
        <v>0.22</v>
      </c>
      <c r="C11" s="156">
        <v>0.36699999999999999</v>
      </c>
      <c r="D11" s="156">
        <v>10.077</v>
      </c>
      <c r="E11" s="156">
        <v>-0.59</v>
      </c>
      <c r="F11" s="156">
        <v>0.24</v>
      </c>
      <c r="G11" s="156">
        <v>2.6840000000000002</v>
      </c>
      <c r="H11" s="107"/>
      <c r="I11" s="107"/>
      <c r="J11" s="107"/>
      <c r="K11" s="107"/>
      <c r="L11" s="107"/>
      <c r="M11" s="107"/>
      <c r="N11" s="114"/>
    </row>
    <row r="12" spans="1:14" s="12" customFormat="1" ht="13.95" customHeight="1" x14ac:dyDescent="0.3">
      <c r="A12" s="156">
        <v>0.3</v>
      </c>
      <c r="B12" s="156">
        <v>0.31</v>
      </c>
      <c r="C12" s="156">
        <v>0.40699999999999997</v>
      </c>
      <c r="D12" s="156">
        <v>10.007</v>
      </c>
      <c r="E12" s="156">
        <v>-0.59</v>
      </c>
      <c r="F12" s="156">
        <v>0.37</v>
      </c>
      <c r="G12" s="156">
        <v>2.0840000000000001</v>
      </c>
      <c r="H12" s="107"/>
      <c r="I12" s="107"/>
      <c r="J12" s="107"/>
      <c r="K12" s="107"/>
      <c r="L12" s="107"/>
      <c r="M12" s="107"/>
      <c r="N12" s="114"/>
    </row>
    <row r="13" spans="1:14" s="12" customFormat="1" ht="13.95" customHeight="1" x14ac:dyDescent="0.3">
      <c r="A13" s="156">
        <v>0.4</v>
      </c>
      <c r="B13" s="156">
        <v>0.41</v>
      </c>
      <c r="C13" s="156">
        <v>0.433</v>
      </c>
      <c r="D13" s="156">
        <v>9.9429999999999996</v>
      </c>
      <c r="E13" s="156">
        <v>-0.63500000000000001</v>
      </c>
      <c r="F13" s="156">
        <v>0.42</v>
      </c>
      <c r="G13" s="156">
        <v>1.748</v>
      </c>
      <c r="H13" s="107"/>
      <c r="I13" s="107"/>
      <c r="J13" s="107"/>
      <c r="K13" s="107"/>
      <c r="L13" s="107"/>
      <c r="M13" s="107"/>
      <c r="N13" s="114"/>
    </row>
    <row r="14" spans="1:14" s="12" customFormat="1" ht="14.1" customHeight="1" x14ac:dyDescent="0.3">
      <c r="A14" s="156">
        <v>0.5</v>
      </c>
      <c r="B14" s="156">
        <v>0.48</v>
      </c>
      <c r="C14" s="156">
        <v>0.46700000000000003</v>
      </c>
      <c r="D14" s="156">
        <v>9.8770000000000007</v>
      </c>
      <c r="E14" s="156">
        <v>-0.67600000000000005</v>
      </c>
      <c r="F14" s="156">
        <v>0.48</v>
      </c>
      <c r="G14" s="156">
        <v>1.548</v>
      </c>
      <c r="H14" s="106"/>
      <c r="I14" s="107"/>
      <c r="J14" s="107"/>
      <c r="K14" s="107"/>
      <c r="L14" s="107"/>
      <c r="M14" s="107"/>
      <c r="N14" s="114"/>
    </row>
    <row r="15" spans="1:14" s="12" customFormat="1" ht="13.95" customHeight="1" x14ac:dyDescent="0.3">
      <c r="A15" s="156">
        <v>0.65</v>
      </c>
      <c r="B15" s="156">
        <v>0.7</v>
      </c>
      <c r="C15" s="156">
        <v>0.499</v>
      </c>
      <c r="D15" s="156">
        <v>9.8219999999999992</v>
      </c>
      <c r="E15" s="156">
        <v>-0.69299999999999995</v>
      </c>
      <c r="F15" s="156">
        <v>0.6</v>
      </c>
      <c r="G15" s="156">
        <v>1.536</v>
      </c>
      <c r="H15" s="105"/>
      <c r="I15" s="105"/>
      <c r="J15" s="105"/>
      <c r="K15" s="105"/>
      <c r="L15" s="105"/>
      <c r="M15" s="105"/>
      <c r="N15" s="114"/>
    </row>
    <row r="16" spans="1:14" s="12" customFormat="1" ht="13.95" customHeight="1" x14ac:dyDescent="0.3">
      <c r="A16" s="156">
        <v>0.7</v>
      </c>
      <c r="B16" s="156">
        <v>0.85</v>
      </c>
      <c r="C16" s="156">
        <v>0.52900000000000003</v>
      </c>
      <c r="D16" s="156">
        <v>9.7750000000000004</v>
      </c>
      <c r="E16" s="156">
        <v>-0.70699999999999996</v>
      </c>
      <c r="F16" s="156">
        <v>0.62</v>
      </c>
      <c r="G16" s="156">
        <v>1.3839999999999999</v>
      </c>
      <c r="H16" s="107"/>
      <c r="I16" s="107"/>
      <c r="J16" s="107"/>
      <c r="K16" s="107"/>
      <c r="L16" s="107"/>
      <c r="M16" s="107"/>
      <c r="N16" s="114"/>
    </row>
    <row r="17" spans="1:14" s="12" customFormat="1" ht="14.1" customHeight="1" x14ac:dyDescent="0.3">
      <c r="A17" s="156">
        <v>0.75</v>
      </c>
      <c r="B17" s="156">
        <v>1.01</v>
      </c>
      <c r="C17" s="156">
        <v>0.56000000000000005</v>
      </c>
      <c r="D17" s="156">
        <v>9.734</v>
      </c>
      <c r="E17" s="156">
        <v>-0.72</v>
      </c>
      <c r="F17" s="156">
        <v>0.63</v>
      </c>
      <c r="G17" s="156">
        <v>1.2649999999999999</v>
      </c>
      <c r="H17" s="107"/>
      <c r="I17" s="107"/>
      <c r="J17" s="107"/>
      <c r="K17" s="107"/>
      <c r="L17" s="107"/>
      <c r="M17" s="107"/>
      <c r="N17" s="114"/>
    </row>
    <row r="18" spans="1:14" s="12" customFormat="1" ht="13.95" customHeight="1" x14ac:dyDescent="0.3">
      <c r="A18" s="156">
        <v>0.8</v>
      </c>
      <c r="B18" s="156">
        <v>1.17</v>
      </c>
      <c r="C18" s="156">
        <v>0.58899999999999997</v>
      </c>
      <c r="D18" s="156">
        <v>9.6980000000000004</v>
      </c>
      <c r="E18" s="156">
        <v>-0.73099999999999998</v>
      </c>
      <c r="F18" s="156">
        <v>0.66</v>
      </c>
      <c r="G18" s="156">
        <v>1.214</v>
      </c>
      <c r="H18" s="107"/>
      <c r="I18" s="107"/>
      <c r="J18" s="107"/>
      <c r="K18" s="107"/>
      <c r="L18" s="107"/>
      <c r="M18" s="107"/>
      <c r="N18" s="114"/>
    </row>
    <row r="19" spans="1:14" s="12" customFormat="1" ht="13.95" customHeight="1" x14ac:dyDescent="0.3">
      <c r="A19" s="156">
        <v>0.85</v>
      </c>
      <c r="B19" s="156">
        <v>1.33</v>
      </c>
      <c r="C19" s="156">
        <v>0.61699999999999999</v>
      </c>
      <c r="D19" s="156">
        <v>9.6750000000000007</v>
      </c>
      <c r="E19" s="156">
        <v>-0.74099999999999999</v>
      </c>
      <c r="F19" s="156">
        <v>0.68</v>
      </c>
      <c r="G19" s="156">
        <v>1.1719999999999999</v>
      </c>
      <c r="H19" s="107"/>
      <c r="I19" s="107"/>
      <c r="J19" s="107"/>
      <c r="K19" s="107"/>
      <c r="L19" s="107"/>
      <c r="M19" s="107"/>
      <c r="N19" s="114"/>
    </row>
    <row r="20" spans="1:14" s="12" customFormat="1" ht="14.1" customHeight="1" x14ac:dyDescent="0.3">
      <c r="A20" s="156">
        <v>0.9</v>
      </c>
      <c r="B20" s="156">
        <v>1.49</v>
      </c>
      <c r="C20" s="156">
        <v>0.64500000000000002</v>
      </c>
      <c r="D20" s="156">
        <v>9.641</v>
      </c>
      <c r="E20" s="156">
        <v>-0.753</v>
      </c>
      <c r="F20" s="156">
        <v>0.68</v>
      </c>
      <c r="G20" s="156">
        <v>1.1299999999999999</v>
      </c>
      <c r="H20" s="107"/>
      <c r="I20" s="107"/>
      <c r="J20" s="107"/>
      <c r="K20" s="107"/>
      <c r="L20" s="107"/>
      <c r="M20" s="107"/>
      <c r="N20" s="114"/>
    </row>
    <row r="21" spans="1:14" s="12" customFormat="1" ht="13.95" customHeight="1" x14ac:dyDescent="0.3">
      <c r="A21" s="156">
        <v>0.95</v>
      </c>
      <c r="B21" s="156">
        <v>1.65</v>
      </c>
      <c r="C21" s="156">
        <v>0.67200000000000004</v>
      </c>
      <c r="D21" s="156">
        <v>9.6180000000000003</v>
      </c>
      <c r="E21" s="156">
        <v>-0.76400000000000001</v>
      </c>
      <c r="F21" s="156">
        <v>0.68</v>
      </c>
      <c r="G21" s="156">
        <v>1.1020000000000001</v>
      </c>
      <c r="H21" s="107"/>
      <c r="I21" s="107"/>
      <c r="J21" s="107"/>
      <c r="K21" s="107"/>
      <c r="L21" s="107"/>
      <c r="M21" s="107"/>
      <c r="N21" s="114"/>
    </row>
    <row r="22" spans="1:14" s="12" customFormat="1" ht="13.95" customHeight="1" x14ac:dyDescent="0.3">
      <c r="A22" s="156">
        <v>1</v>
      </c>
      <c r="B22" s="156">
        <v>1.81</v>
      </c>
      <c r="C22" s="156">
        <v>0.69899999999999995</v>
      </c>
      <c r="D22" s="156">
        <v>9.609</v>
      </c>
      <c r="E22" s="156">
        <v>-0.76100000000000001</v>
      </c>
      <c r="F22" s="156">
        <v>0.68</v>
      </c>
      <c r="G22" s="156">
        <v>1.085</v>
      </c>
      <c r="H22" s="106"/>
      <c r="I22" s="106"/>
      <c r="J22" s="105"/>
      <c r="K22" s="106"/>
      <c r="L22" s="106"/>
      <c r="M22" s="106"/>
    </row>
    <row r="23" spans="1:14" s="12" customFormat="1" ht="14.1" customHeight="1" x14ac:dyDescent="0.3">
      <c r="A23" s="156">
        <v>1.05</v>
      </c>
      <c r="B23" s="156">
        <v>1.97</v>
      </c>
      <c r="C23" s="156">
        <v>0.72499999999999998</v>
      </c>
      <c r="D23" s="156">
        <v>9.609</v>
      </c>
      <c r="E23" s="156">
        <v>-0.76400000000000001</v>
      </c>
      <c r="F23" s="156">
        <v>0.68</v>
      </c>
      <c r="G23" s="156">
        <v>1.075</v>
      </c>
    </row>
    <row r="24" spans="1:14" s="12" customFormat="1" ht="13.95" customHeight="1" x14ac:dyDescent="0.3">
      <c r="A24" s="156">
        <v>1.1000000000000001</v>
      </c>
      <c r="B24" s="156">
        <v>2.13</v>
      </c>
      <c r="C24" s="156">
        <v>0.751</v>
      </c>
      <c r="D24" s="156">
        <v>9.6010000000000009</v>
      </c>
      <c r="E24" s="156">
        <v>-0.76700000000000002</v>
      </c>
      <c r="F24" s="156">
        <v>0.68</v>
      </c>
      <c r="G24" s="156">
        <v>1.071</v>
      </c>
    </row>
    <row r="25" spans="1:14" s="12" customFormat="1" ht="13.95" customHeight="1" x14ac:dyDescent="0.3">
      <c r="A25" s="156">
        <v>1.1499999999999999</v>
      </c>
      <c r="B25" s="156">
        <v>2.29</v>
      </c>
      <c r="C25" s="156">
        <v>0.77700000000000002</v>
      </c>
      <c r="D25" s="156">
        <v>9.6010000000000009</v>
      </c>
      <c r="E25" s="156">
        <v>-0.76700000000000002</v>
      </c>
      <c r="F25" s="156">
        <v>0.68</v>
      </c>
      <c r="G25" s="156">
        <v>1.071</v>
      </c>
    </row>
    <row r="26" spans="1:14" s="12" customFormat="1" ht="14.1" customHeight="1" x14ac:dyDescent="0.3">
      <c r="A26" s="156">
        <v>1.2</v>
      </c>
      <c r="B26" s="156">
        <v>2.4500000000000002</v>
      </c>
      <c r="C26" s="156">
        <v>0.80300000000000005</v>
      </c>
      <c r="D26" s="156">
        <v>9.5950000000000006</v>
      </c>
      <c r="E26" s="156">
        <v>-0.76900000000000002</v>
      </c>
      <c r="F26" s="156">
        <v>0.68</v>
      </c>
      <c r="G26" s="156">
        <v>1.075</v>
      </c>
    </row>
    <row r="27" spans="1:14" s="12" customFormat="1" ht="13.95" customHeight="1" x14ac:dyDescent="0.3">
      <c r="A27" s="156">
        <v>1.25</v>
      </c>
      <c r="B27" s="156">
        <v>2.61</v>
      </c>
      <c r="C27" s="156">
        <v>0.82899999999999996</v>
      </c>
      <c r="D27" s="156">
        <v>9.5890000000000004</v>
      </c>
      <c r="E27" s="156">
        <v>-0.77</v>
      </c>
      <c r="F27" s="156">
        <v>0.68</v>
      </c>
      <c r="G27" s="156">
        <v>1.0820000000000001</v>
      </c>
    </row>
    <row r="28" spans="1:14" s="113" customFormat="1" ht="13.95" customHeight="1" x14ac:dyDescent="0.3">
      <c r="A28" s="156">
        <v>1.3</v>
      </c>
      <c r="B28" s="156">
        <v>2.77</v>
      </c>
      <c r="C28" s="156">
        <v>0.85399999999999998</v>
      </c>
      <c r="D28" s="156">
        <v>9.5839999999999996</v>
      </c>
      <c r="E28" s="156">
        <v>-0.77200000000000002</v>
      </c>
      <c r="F28" s="156">
        <v>0.68</v>
      </c>
      <c r="G28" s="156">
        <v>1.0900000000000001</v>
      </c>
    </row>
    <row r="29" spans="1:14" s="113" customFormat="1" ht="14.1" customHeight="1" x14ac:dyDescent="0.3">
      <c r="A29" s="156">
        <v>1.35</v>
      </c>
      <c r="B29" s="156">
        <v>2.93</v>
      </c>
      <c r="C29" s="156">
        <v>0.88</v>
      </c>
      <c r="D29" s="156">
        <v>9.5790000000000006</v>
      </c>
      <c r="E29" s="156">
        <v>-0.77400000000000002</v>
      </c>
      <c r="F29" s="156">
        <v>0.68</v>
      </c>
      <c r="G29" s="156">
        <v>1.101</v>
      </c>
    </row>
    <row r="30" spans="1:14" s="113" customFormat="1" ht="13.95" customHeight="1" x14ac:dyDescent="0.3">
      <c r="A30" s="156">
        <v>1.4</v>
      </c>
      <c r="B30" s="156">
        <v>3.09</v>
      </c>
      <c r="C30" s="156">
        <v>0.90500000000000003</v>
      </c>
      <c r="D30" s="156">
        <v>9.5739999999999998</v>
      </c>
      <c r="E30" s="156">
        <v>-0.77500000000000002</v>
      </c>
      <c r="F30" s="156">
        <v>0.68</v>
      </c>
      <c r="G30" s="156">
        <v>1.113</v>
      </c>
    </row>
    <row r="31" spans="1:14" s="113" customFormat="1" ht="13.95" customHeight="1" x14ac:dyDescent="0.3">
      <c r="A31" s="156">
        <v>1.45</v>
      </c>
      <c r="B31" s="156">
        <v>3.25</v>
      </c>
      <c r="C31" s="156">
        <v>0.93100000000000005</v>
      </c>
      <c r="D31" s="156">
        <v>9.5709999999999997</v>
      </c>
      <c r="E31" s="156">
        <v>-0.77700000000000002</v>
      </c>
      <c r="F31" s="156">
        <v>0.68</v>
      </c>
      <c r="G31" s="156">
        <v>1.127</v>
      </c>
    </row>
    <row r="32" spans="1:14" s="113" customFormat="1" ht="13.8" customHeight="1" x14ac:dyDescent="0.3">
      <c r="A32" s="156">
        <v>1.5</v>
      </c>
      <c r="B32" s="156">
        <v>3.41</v>
      </c>
      <c r="C32" s="156">
        <v>0.95599999999999996</v>
      </c>
      <c r="D32" s="156">
        <v>9.5679999999999996</v>
      </c>
      <c r="E32" s="156">
        <v>-0.77800000000000002</v>
      </c>
      <c r="F32" s="156">
        <v>0.68</v>
      </c>
      <c r="G32" s="156">
        <v>1.141</v>
      </c>
    </row>
    <row r="33" spans="1:7" s="113" customFormat="1" ht="13.95" customHeight="1" x14ac:dyDescent="0.3">
      <c r="A33" s="112"/>
      <c r="B33" s="117"/>
      <c r="C33" s="108"/>
      <c r="D33" s="108"/>
      <c r="E33" s="108"/>
      <c r="F33" s="156">
        <v>0.68</v>
      </c>
      <c r="G33" s="156">
        <v>1.1539999999999999</v>
      </c>
    </row>
    <row r="34" spans="1:7" s="113" customFormat="1" ht="13.95" customHeight="1" x14ac:dyDescent="0.3">
      <c r="A34" s="112"/>
      <c r="B34" s="108"/>
      <c r="C34" s="108"/>
      <c r="D34" s="108"/>
      <c r="E34" s="108"/>
      <c r="F34" s="156">
        <v>0</v>
      </c>
      <c r="G34" s="156">
        <v>0.95599999999999996</v>
      </c>
    </row>
    <row r="35" spans="1:7" s="113" customFormat="1" ht="14.1" customHeight="1" x14ac:dyDescent="0.3">
      <c r="A35" s="112"/>
      <c r="B35" s="117"/>
      <c r="C35" s="108"/>
      <c r="D35" s="108"/>
      <c r="E35" s="108"/>
      <c r="F35" s="111"/>
    </row>
    <row r="36" spans="1:7" s="113" customFormat="1" ht="14.4" customHeight="1" x14ac:dyDescent="0.3">
      <c r="A36" s="112"/>
      <c r="B36" s="108"/>
      <c r="C36" s="108"/>
      <c r="D36" s="108"/>
      <c r="E36" s="108"/>
      <c r="F36" s="111"/>
    </row>
    <row r="37" spans="1:7" s="113" customFormat="1" x14ac:dyDescent="0.3">
      <c r="A37" s="112"/>
      <c r="B37" s="117"/>
      <c r="C37" s="108"/>
      <c r="D37" s="108"/>
      <c r="E37" s="108"/>
      <c r="F37" s="111"/>
    </row>
    <row r="38" spans="1:7" s="113" customFormat="1" x14ac:dyDescent="0.3">
      <c r="A38" s="112"/>
      <c r="B38" s="108"/>
      <c r="C38" s="108"/>
      <c r="D38" s="108"/>
      <c r="E38" s="108"/>
      <c r="F38" s="111"/>
    </row>
    <row r="39" spans="1:7" s="12" customFormat="1" x14ac:dyDescent="0.3">
      <c r="A39" s="1"/>
      <c r="B39" s="108"/>
      <c r="C39" s="108"/>
      <c r="D39" s="108"/>
      <c r="E39" s="108"/>
      <c r="F39" s="111"/>
    </row>
    <row r="40" spans="1:7" s="12" customFormat="1" x14ac:dyDescent="0.3">
      <c r="A40" s="1"/>
      <c r="B40" s="108"/>
      <c r="C40" s="108"/>
      <c r="D40" s="108"/>
      <c r="E40" s="108"/>
      <c r="F40" s="111"/>
    </row>
    <row r="41" spans="1:7" s="12" customFormat="1" x14ac:dyDescent="0.3">
      <c r="A41" s="1"/>
      <c r="B41" s="108"/>
      <c r="C41" s="108"/>
      <c r="D41" s="108"/>
      <c r="E41" s="108"/>
      <c r="F41" s="111"/>
    </row>
    <row r="42" spans="1:7" s="12" customFormat="1" x14ac:dyDescent="0.3">
      <c r="A42" s="1"/>
      <c r="B42" s="108"/>
      <c r="C42" s="108"/>
      <c r="D42" s="108"/>
      <c r="E42" s="108"/>
      <c r="F42" s="111"/>
    </row>
    <row r="43" spans="1:7" s="12" customFormat="1" x14ac:dyDescent="0.3">
      <c r="A43" s="1"/>
      <c r="B43" s="108"/>
      <c r="C43" s="108"/>
      <c r="D43" s="108"/>
      <c r="E43" s="108"/>
      <c r="F43" s="111"/>
    </row>
    <row r="44" spans="1:7" s="12" customFormat="1" x14ac:dyDescent="0.3">
      <c r="A44" s="1"/>
      <c r="B44" s="117"/>
      <c r="C44" s="108"/>
      <c r="D44" s="108"/>
      <c r="E44" s="108"/>
      <c r="F44" s="111"/>
    </row>
    <row r="45" spans="1:7" s="12" customFormat="1" x14ac:dyDescent="0.3">
      <c r="A45" s="1"/>
      <c r="B45" s="117"/>
      <c r="C45" s="108"/>
      <c r="D45" s="108"/>
      <c r="E45" s="108"/>
      <c r="F45" s="111"/>
    </row>
    <row r="46" spans="1:7" s="12" customFormat="1" x14ac:dyDescent="0.3">
      <c r="A46" s="1"/>
      <c r="B46" s="117"/>
      <c r="C46" s="108"/>
      <c r="D46" s="108"/>
      <c r="E46" s="108"/>
      <c r="F46" s="111"/>
    </row>
    <row r="47" spans="1:7" s="12" customFormat="1" x14ac:dyDescent="0.3">
      <c r="A47" s="1"/>
      <c r="B47" s="108"/>
      <c r="C47" s="108"/>
      <c r="D47" s="108"/>
      <c r="E47" s="108"/>
      <c r="F47" s="111"/>
    </row>
    <row r="48" spans="1:7" s="12" customFormat="1" x14ac:dyDescent="0.3">
      <c r="A48" s="1"/>
      <c r="B48" s="108"/>
      <c r="C48" s="108"/>
      <c r="D48" s="108"/>
      <c r="E48" s="108"/>
      <c r="F48" s="111"/>
    </row>
    <row r="49" spans="1:8" s="12" customFormat="1" x14ac:dyDescent="0.3">
      <c r="A49" s="1"/>
      <c r="B49" s="117"/>
      <c r="C49" s="108"/>
      <c r="D49" s="108"/>
      <c r="E49" s="108"/>
      <c r="F49" s="111"/>
    </row>
    <row r="50" spans="1:8" s="12" customFormat="1" x14ac:dyDescent="0.3">
      <c r="A50" s="1"/>
      <c r="B50" s="108"/>
      <c r="C50" s="108"/>
      <c r="D50" s="108"/>
      <c r="E50" s="108"/>
      <c r="F50" s="111"/>
    </row>
    <row r="51" spans="1:8" s="12" customFormat="1" x14ac:dyDescent="0.3">
      <c r="A51" s="1"/>
      <c r="B51" s="117"/>
      <c r="C51" s="108"/>
      <c r="D51" s="108"/>
      <c r="E51" s="108"/>
      <c r="F51" s="111"/>
    </row>
    <row r="52" spans="1:8" s="12" customFormat="1" x14ac:dyDescent="0.3">
      <c r="A52" s="1"/>
      <c r="B52" s="108"/>
      <c r="C52" s="108"/>
      <c r="D52" s="108"/>
      <c r="E52" s="108"/>
      <c r="F52" s="111"/>
    </row>
    <row r="53" spans="1:8" s="12" customFormat="1" x14ac:dyDescent="0.3">
      <c r="A53" s="1"/>
      <c r="B53" s="108"/>
      <c r="C53" s="108"/>
      <c r="D53" s="108"/>
      <c r="E53" s="108"/>
      <c r="F53" s="111"/>
    </row>
    <row r="54" spans="1:8" s="12" customFormat="1" x14ac:dyDescent="0.3">
      <c r="A54" s="1"/>
      <c r="B54" s="108"/>
      <c r="C54" s="108"/>
      <c r="D54" s="108"/>
      <c r="E54" s="108"/>
      <c r="F54" s="111"/>
    </row>
    <row r="55" spans="1:8" s="12" customFormat="1" x14ac:dyDescent="0.3">
      <c r="A55" s="1"/>
      <c r="B55" s="108"/>
      <c r="C55" s="108"/>
      <c r="D55" s="108"/>
      <c r="E55" s="108"/>
      <c r="F55" s="111"/>
    </row>
    <row r="56" spans="1:8" s="12" customFormat="1" x14ac:dyDescent="0.3">
      <c r="A56" s="1"/>
      <c r="B56" s="108"/>
      <c r="C56" s="108"/>
      <c r="D56" s="108"/>
      <c r="E56" s="108"/>
      <c r="F56" s="111"/>
    </row>
    <row r="57" spans="1:8" s="12" customFormat="1" x14ac:dyDescent="0.3">
      <c r="A57" s="1"/>
      <c r="B57" s="108"/>
      <c r="C57" s="108"/>
      <c r="D57" s="108"/>
      <c r="E57" s="108"/>
      <c r="F57" s="111"/>
    </row>
    <row r="58" spans="1:8" s="12" customFormat="1" x14ac:dyDescent="0.3">
      <c r="A58" s="1"/>
      <c r="B58" s="108"/>
      <c r="C58" s="108"/>
      <c r="D58" s="108"/>
      <c r="E58" s="108"/>
      <c r="F58" s="111"/>
    </row>
    <row r="59" spans="1:8" s="12" customFormat="1" x14ac:dyDescent="0.3">
      <c r="A59" s="1"/>
      <c r="B59" s="108"/>
      <c r="C59" s="108"/>
      <c r="D59" s="108"/>
      <c r="E59" s="108"/>
      <c r="F59" s="109"/>
      <c r="G59" s="114"/>
      <c r="H59" s="114"/>
    </row>
    <row r="60" spans="1:8" s="12" customFormat="1" x14ac:dyDescent="0.3">
      <c r="A60" s="1"/>
      <c r="B60" s="108"/>
      <c r="C60" s="108"/>
      <c r="D60" s="108"/>
      <c r="E60" s="108"/>
      <c r="F60" s="109"/>
      <c r="G60" s="114"/>
      <c r="H60" s="114"/>
    </row>
    <row r="61" spans="1:8" s="12" customFormat="1" x14ac:dyDescent="0.3">
      <c r="A61" s="1"/>
      <c r="B61" s="108"/>
      <c r="C61" s="108"/>
      <c r="D61" s="108"/>
      <c r="E61" s="108"/>
      <c r="F61" s="109"/>
      <c r="G61" s="114"/>
      <c r="H61" s="114"/>
    </row>
    <row r="62" spans="1:8" s="12" customFormat="1" x14ac:dyDescent="0.3">
      <c r="A62" s="1"/>
      <c r="B62" s="108"/>
      <c r="C62" s="108"/>
      <c r="D62" s="108"/>
      <c r="E62" s="108"/>
      <c r="F62" s="109"/>
      <c r="G62" s="114"/>
      <c r="H62" s="114"/>
    </row>
    <row r="63" spans="1:8" s="12" customFormat="1" x14ac:dyDescent="0.3">
      <c r="A63" s="1"/>
      <c r="B63" s="108"/>
      <c r="C63" s="108"/>
      <c r="D63" s="108"/>
      <c r="E63" s="108"/>
      <c r="F63" s="109"/>
      <c r="G63" s="114"/>
      <c r="H63" s="114"/>
    </row>
    <row r="64" spans="1:8" s="12" customFormat="1" x14ac:dyDescent="0.3">
      <c r="A64" s="1"/>
      <c r="B64" s="108"/>
      <c r="C64" s="108"/>
      <c r="D64" s="108"/>
      <c r="E64" s="108"/>
      <c r="F64" s="109"/>
      <c r="G64" s="114"/>
      <c r="H64" s="114"/>
    </row>
    <row r="65" spans="1:8" s="12" customFormat="1" x14ac:dyDescent="0.3">
      <c r="A65" s="1"/>
      <c r="B65" s="108"/>
      <c r="C65" s="108"/>
      <c r="D65" s="108"/>
      <c r="E65" s="108"/>
      <c r="F65" s="108"/>
      <c r="G65" s="114"/>
      <c r="H65" s="114"/>
    </row>
    <row r="66" spans="1:8" s="12" customFormat="1" x14ac:dyDescent="0.3">
      <c r="A66" s="1"/>
      <c r="B66" s="108"/>
      <c r="C66" s="108"/>
      <c r="D66" s="108"/>
      <c r="E66" s="108"/>
      <c r="F66" s="108"/>
      <c r="G66" s="114"/>
      <c r="H66" s="114"/>
    </row>
    <row r="67" spans="1:8" s="12" customFormat="1" x14ac:dyDescent="0.3">
      <c r="A67" s="1"/>
      <c r="B67" s="108"/>
      <c r="C67" s="108"/>
      <c r="D67" s="108"/>
      <c r="E67" s="108"/>
      <c r="F67" s="108"/>
      <c r="G67" s="114"/>
      <c r="H67" s="114"/>
    </row>
    <row r="68" spans="1:8" s="12" customFormat="1" x14ac:dyDescent="0.3">
      <c r="A68" s="1"/>
      <c r="B68" s="108"/>
      <c r="C68" s="109"/>
      <c r="D68" s="109"/>
      <c r="E68" s="109"/>
      <c r="F68" s="109"/>
      <c r="G68" s="114"/>
      <c r="H68" s="114"/>
    </row>
    <row r="69" spans="1:8" s="12" customFormat="1" x14ac:dyDescent="0.3">
      <c r="A69" s="1"/>
      <c r="B69" s="108"/>
      <c r="C69" s="108"/>
      <c r="D69" s="108"/>
      <c r="E69" s="109"/>
      <c r="F69" s="108"/>
      <c r="G69" s="114"/>
      <c r="H69" s="114"/>
    </row>
    <row r="70" spans="1:8" s="12" customFormat="1" x14ac:dyDescent="0.3">
      <c r="A70" s="1"/>
      <c r="B70" s="108"/>
      <c r="C70" s="108"/>
      <c r="D70" s="108"/>
      <c r="E70" s="108"/>
      <c r="F70" s="108"/>
      <c r="G70" s="114"/>
      <c r="H70" s="114"/>
    </row>
    <row r="71" spans="1:8" s="12" customFormat="1" x14ac:dyDescent="0.3">
      <c r="A71" s="1"/>
      <c r="B71" s="108"/>
      <c r="C71" s="109"/>
      <c r="D71" s="109"/>
      <c r="E71" s="109"/>
      <c r="F71" s="109"/>
      <c r="G71" s="114"/>
      <c r="H71" s="114"/>
    </row>
    <row r="72" spans="1:8" x14ac:dyDescent="0.3">
      <c r="A72" s="1"/>
      <c r="B72" s="108"/>
      <c r="C72" s="109"/>
      <c r="D72" s="109"/>
      <c r="E72" s="109"/>
      <c r="F72" s="109"/>
      <c r="G72" s="6"/>
      <c r="H72" s="6"/>
    </row>
    <row r="73" spans="1:8" x14ac:dyDescent="0.3">
      <c r="A73" s="1"/>
      <c r="B73" s="109"/>
      <c r="C73" s="109"/>
      <c r="D73" s="109"/>
      <c r="E73" s="109"/>
      <c r="F73" s="109"/>
      <c r="G73" s="6"/>
      <c r="H73" s="6"/>
    </row>
    <row r="74" spans="1:8" x14ac:dyDescent="0.3">
      <c r="A74" s="1"/>
      <c r="B74" s="109"/>
      <c r="C74" s="109"/>
      <c r="D74" s="109"/>
      <c r="E74" s="109"/>
      <c r="F74" s="109"/>
      <c r="G74" s="6"/>
      <c r="H74" s="6"/>
    </row>
    <row r="75" spans="1:8" x14ac:dyDescent="0.3">
      <c r="A75" s="1"/>
      <c r="B75" s="109"/>
      <c r="C75" s="108"/>
      <c r="D75" s="108"/>
      <c r="E75" s="108"/>
      <c r="F75" s="108"/>
      <c r="G75" s="6"/>
      <c r="H75" s="6"/>
    </row>
    <row r="76" spans="1:8" x14ac:dyDescent="0.3">
      <c r="A76" s="1"/>
      <c r="B76" s="108"/>
      <c r="C76" s="108"/>
      <c r="D76" s="108"/>
      <c r="E76" s="108"/>
      <c r="F76" s="108"/>
      <c r="G76" s="6"/>
      <c r="H76" s="6"/>
    </row>
    <row r="77" spans="1:8" x14ac:dyDescent="0.3">
      <c r="A77" s="1"/>
      <c r="B77" s="108"/>
      <c r="C77" s="109"/>
      <c r="D77" s="109"/>
      <c r="E77" s="109"/>
      <c r="F77" s="109"/>
      <c r="G77" s="6"/>
      <c r="H77" s="6"/>
    </row>
    <row r="78" spans="1:8" x14ac:dyDescent="0.3">
      <c r="A78" s="1"/>
      <c r="B78" s="108"/>
      <c r="C78" s="109"/>
      <c r="D78" s="109"/>
      <c r="E78" s="109"/>
      <c r="F78" s="109"/>
      <c r="G78" s="6"/>
      <c r="H78" s="6"/>
    </row>
    <row r="79" spans="1:8" x14ac:dyDescent="0.3">
      <c r="A79" s="1"/>
      <c r="B79" s="108"/>
      <c r="C79" s="109"/>
      <c r="D79" s="109"/>
      <c r="E79" s="109"/>
      <c r="F79" s="109"/>
      <c r="G79" s="6"/>
      <c r="H79" s="6"/>
    </row>
    <row r="80" spans="1:8" x14ac:dyDescent="0.3">
      <c r="A80" s="1"/>
      <c r="B80" s="108"/>
      <c r="C80" s="109"/>
      <c r="D80" s="109"/>
      <c r="E80" s="109"/>
      <c r="F80" s="109"/>
      <c r="G80" s="6"/>
      <c r="H80" s="6"/>
    </row>
    <row r="81" spans="1:8" x14ac:dyDescent="0.3">
      <c r="A81" s="1"/>
      <c r="B81" s="108"/>
      <c r="C81" s="108"/>
      <c r="D81" s="108"/>
      <c r="E81" s="108"/>
      <c r="F81" s="108"/>
      <c r="G81" s="6"/>
      <c r="H81" s="6"/>
    </row>
    <row r="82" spans="1:8" x14ac:dyDescent="0.3">
      <c r="A82" s="1"/>
      <c r="B82" s="108"/>
      <c r="C82" s="108"/>
      <c r="D82" s="108"/>
      <c r="E82" s="108"/>
      <c r="F82" s="108"/>
      <c r="G82" s="6"/>
      <c r="H82" s="6"/>
    </row>
    <row r="83" spans="1:8" x14ac:dyDescent="0.3">
      <c r="A83" s="1"/>
      <c r="B83" s="108"/>
      <c r="C83" s="108"/>
      <c r="D83" s="108"/>
      <c r="E83" s="108"/>
      <c r="F83" s="108"/>
      <c r="G83" s="6"/>
      <c r="H83" s="6"/>
    </row>
    <row r="84" spans="1:8" x14ac:dyDescent="0.3">
      <c r="A84" s="1"/>
      <c r="B84" s="109"/>
      <c r="C84" s="108"/>
      <c r="D84" s="108"/>
      <c r="E84" s="108"/>
      <c r="F84" s="108"/>
      <c r="G84" s="6"/>
      <c r="H84" s="6"/>
    </row>
    <row r="85" spans="1:8" x14ac:dyDescent="0.3">
      <c r="A85" s="1"/>
      <c r="B85" s="108"/>
      <c r="C85" s="108"/>
      <c r="D85" s="108"/>
      <c r="E85" s="108"/>
      <c r="F85" s="108"/>
      <c r="G85" s="6"/>
      <c r="H85" s="6"/>
    </row>
    <row r="86" spans="1:8" x14ac:dyDescent="0.3">
      <c r="A86" s="1"/>
      <c r="B86" s="109"/>
      <c r="C86" s="109"/>
      <c r="D86" s="109"/>
      <c r="E86" s="109"/>
      <c r="F86" s="109"/>
      <c r="G86" s="6"/>
      <c r="H86" s="6"/>
    </row>
    <row r="87" spans="1:8" x14ac:dyDescent="0.3">
      <c r="A87" s="1"/>
      <c r="B87" s="109"/>
      <c r="C87" s="108"/>
      <c r="D87" s="108"/>
      <c r="E87" s="108"/>
      <c r="F87" s="108"/>
      <c r="G87" s="6"/>
      <c r="H87" s="6"/>
    </row>
    <row r="88" spans="1:8" x14ac:dyDescent="0.3">
      <c r="A88" s="1"/>
      <c r="B88" s="109"/>
      <c r="C88" s="108"/>
      <c r="D88" s="108"/>
      <c r="E88" s="108"/>
      <c r="F88" s="108"/>
      <c r="G88" s="6"/>
      <c r="H88" s="6"/>
    </row>
    <row r="89" spans="1:8" x14ac:dyDescent="0.3">
      <c r="A89" s="1"/>
      <c r="B89" s="109"/>
      <c r="C89" s="108"/>
      <c r="D89" s="108"/>
      <c r="E89" s="108"/>
      <c r="F89" s="108"/>
      <c r="G89" s="6"/>
      <c r="H89" s="6"/>
    </row>
    <row r="90" spans="1:8" x14ac:dyDescent="0.3">
      <c r="A90" s="1"/>
      <c r="B90" s="109"/>
      <c r="C90" s="108"/>
      <c r="D90" s="108"/>
      <c r="E90" s="108"/>
      <c r="F90" s="109"/>
      <c r="G90" s="6"/>
      <c r="H90" s="6"/>
    </row>
    <row r="91" spans="1:8" x14ac:dyDescent="0.3">
      <c r="A91" s="1"/>
      <c r="B91" s="108"/>
      <c r="C91" s="108"/>
      <c r="D91" s="108"/>
      <c r="E91" s="108"/>
      <c r="F91" s="109"/>
      <c r="G91" s="6"/>
      <c r="H91" s="6"/>
    </row>
    <row r="92" spans="1:8" x14ac:dyDescent="0.3">
      <c r="A92" s="104"/>
      <c r="B92" s="6"/>
      <c r="C92" s="6"/>
      <c r="D92" s="6"/>
      <c r="E92" s="6"/>
      <c r="F92" s="6"/>
      <c r="G92" s="6"/>
      <c r="H92" s="6"/>
    </row>
    <row r="93" spans="1:8" x14ac:dyDescent="0.3">
      <c r="A93" s="104"/>
      <c r="B93" s="6"/>
      <c r="C93" s="6"/>
      <c r="D93" s="6"/>
      <c r="E93" s="6"/>
      <c r="F93" s="6"/>
      <c r="G93" s="6"/>
      <c r="H93" s="6"/>
    </row>
    <row r="94" spans="1:8" x14ac:dyDescent="0.3">
      <c r="A94" s="104"/>
      <c r="B94" s="6"/>
      <c r="C94" s="6"/>
      <c r="D94" s="6"/>
      <c r="E94" s="6"/>
      <c r="F94" s="6"/>
      <c r="G94" s="6"/>
      <c r="H94" s="6"/>
    </row>
  </sheetData>
  <mergeCells count="3">
    <mergeCell ref="A1:F1"/>
    <mergeCell ref="C2:E2"/>
    <mergeCell ref="A5:F5"/>
  </mergeCells>
  <phoneticPr fontId="2" type="noConversion"/>
  <pageMargins left="0.7" right="0.7" top="0.75" bottom="0.75" header="0.3" footer="0.3"/>
  <pageSetup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AD161F-08DF-4649-AC91-61E6DE14A775}">
  <sheetPr codeName="Sheet22"/>
  <dimension ref="A1:N94"/>
  <sheetViews>
    <sheetView topLeftCell="A22" zoomScale="70" zoomScaleNormal="70" workbookViewId="0">
      <selection activeCell="H22" sqref="H21:I22"/>
    </sheetView>
  </sheetViews>
  <sheetFormatPr defaultRowHeight="14.4" x14ac:dyDescent="0.3"/>
  <cols>
    <col min="1" max="1" width="7.44140625" style="4" customWidth="1"/>
    <col min="2" max="2" width="9.33203125" customWidth="1"/>
    <col min="3" max="4" width="7.44140625" customWidth="1"/>
    <col min="5" max="5" width="9.5546875" customWidth="1"/>
    <col min="6" max="6" width="7.44140625" customWidth="1"/>
    <col min="10" max="10" width="15.6640625" bestFit="1" customWidth="1"/>
    <col min="12" max="12" width="19.77734375" style="103" bestFit="1" customWidth="1"/>
  </cols>
  <sheetData>
    <row r="1" spans="1:14" ht="12" customHeight="1" x14ac:dyDescent="0.3">
      <c r="A1" s="305" t="s">
        <v>135</v>
      </c>
      <c r="B1" s="305"/>
      <c r="C1" s="305"/>
      <c r="D1" s="305"/>
      <c r="E1" s="305"/>
      <c r="F1" s="305"/>
    </row>
    <row r="2" spans="1:14" ht="18" customHeight="1" x14ac:dyDescent="0.3">
      <c r="A2" s="100" t="s">
        <v>132</v>
      </c>
      <c r="B2" s="100" t="s">
        <v>133</v>
      </c>
      <c r="C2" s="306" t="s">
        <v>136</v>
      </c>
      <c r="D2" s="307"/>
      <c r="E2" s="307"/>
      <c r="F2" s="1"/>
    </row>
    <row r="3" spans="1:14" ht="14.85" customHeight="1" x14ac:dyDescent="0.3">
      <c r="A3" s="100"/>
      <c r="B3" s="3"/>
      <c r="C3" s="3" t="s">
        <v>25</v>
      </c>
      <c r="D3" s="3" t="s">
        <v>130</v>
      </c>
      <c r="E3" s="3" t="s">
        <v>39</v>
      </c>
      <c r="F3" s="3" t="s">
        <v>134</v>
      </c>
      <c r="G3" t="s">
        <v>155</v>
      </c>
      <c r="H3" s="6"/>
      <c r="I3" s="6"/>
      <c r="J3" s="6"/>
      <c r="K3" s="6"/>
      <c r="L3" s="115"/>
      <c r="M3" s="6"/>
      <c r="N3" s="6"/>
    </row>
    <row r="4" spans="1:14" ht="15.15" customHeight="1" x14ac:dyDescent="0.3">
      <c r="A4" s="1" t="s">
        <v>2</v>
      </c>
      <c r="B4" s="3" t="s">
        <v>3</v>
      </c>
      <c r="C4" s="3" t="s">
        <v>0</v>
      </c>
      <c r="D4" s="3" t="s">
        <v>0</v>
      </c>
      <c r="E4" s="3" t="s">
        <v>0</v>
      </c>
      <c r="F4" s="3" t="s">
        <v>4</v>
      </c>
      <c r="G4" s="6" t="s">
        <v>156</v>
      </c>
      <c r="H4" s="6"/>
      <c r="I4" s="6"/>
      <c r="J4" s="6"/>
      <c r="K4" s="6"/>
      <c r="L4" s="115"/>
      <c r="M4" s="6"/>
      <c r="N4" s="6"/>
    </row>
    <row r="5" spans="1:14" ht="12" customHeight="1" x14ac:dyDescent="0.3">
      <c r="A5" s="305" t="s">
        <v>135</v>
      </c>
      <c r="B5" s="305"/>
      <c r="C5" s="305"/>
      <c r="D5" s="305"/>
      <c r="E5" s="305"/>
      <c r="F5" s="305"/>
      <c r="G5" s="6"/>
      <c r="H5" s="6"/>
      <c r="I5" s="6"/>
      <c r="J5" s="116"/>
      <c r="K5" s="6"/>
      <c r="L5" s="115"/>
      <c r="M5" s="6"/>
      <c r="N5" s="6"/>
    </row>
    <row r="6" spans="1:14" s="12" customFormat="1" ht="15" customHeight="1" x14ac:dyDescent="0.3">
      <c r="A6" s="156">
        <v>0.16500000000000001</v>
      </c>
      <c r="B6" s="156">
        <v>0</v>
      </c>
      <c r="C6" s="156">
        <v>0.16500000000000001</v>
      </c>
      <c r="D6" s="156">
        <v>10.499000000000001</v>
      </c>
      <c r="E6" s="156">
        <v>-0.25</v>
      </c>
      <c r="F6" s="156">
        <v>0</v>
      </c>
      <c r="G6" s="156">
        <v>0.16500000000000001</v>
      </c>
      <c r="H6" s="107"/>
      <c r="I6" s="107"/>
      <c r="J6" s="107"/>
      <c r="K6" s="107"/>
      <c r="L6" s="107"/>
      <c r="M6" s="107"/>
      <c r="N6" s="114"/>
    </row>
    <row r="7" spans="1:14" s="12" customFormat="1" ht="13.95" customHeight="1" x14ac:dyDescent="0.3">
      <c r="A7" s="156">
        <v>0.2</v>
      </c>
      <c r="B7" s="156">
        <v>0</v>
      </c>
      <c r="C7" s="156">
        <v>0.2</v>
      </c>
      <c r="D7" s="156">
        <v>10.444000000000001</v>
      </c>
      <c r="E7" s="156">
        <v>-0.28799999999999998</v>
      </c>
      <c r="F7" s="156">
        <v>0</v>
      </c>
      <c r="G7" s="156">
        <v>2.3860000000000001</v>
      </c>
      <c r="H7" s="107"/>
      <c r="I7" s="107"/>
      <c r="J7" s="107"/>
      <c r="K7" s="107"/>
      <c r="L7" s="107"/>
      <c r="M7" s="107"/>
      <c r="N7" s="114"/>
    </row>
    <row r="8" spans="1:14" s="12" customFormat="1" ht="14.1" customHeight="1" x14ac:dyDescent="0.3">
      <c r="A8" s="156">
        <v>0.25</v>
      </c>
      <c r="B8" s="156">
        <v>0</v>
      </c>
      <c r="C8" s="156">
        <v>0.224</v>
      </c>
      <c r="D8" s="156">
        <v>10.367000000000001</v>
      </c>
      <c r="E8" s="156">
        <v>-0.34899999999999998</v>
      </c>
      <c r="F8" s="156">
        <v>0.03</v>
      </c>
      <c r="G8" s="156">
        <v>2.3860000000000001</v>
      </c>
      <c r="H8" s="106"/>
      <c r="I8" s="106"/>
      <c r="J8" s="107"/>
      <c r="K8" s="107"/>
      <c r="L8" s="107"/>
      <c r="M8" s="107"/>
      <c r="N8" s="114"/>
    </row>
    <row r="9" spans="1:14" s="12" customFormat="1" ht="13.95" customHeight="1" x14ac:dyDescent="0.3">
      <c r="A9" s="156">
        <v>0.3</v>
      </c>
      <c r="B9" s="156">
        <v>0</v>
      </c>
      <c r="C9" s="156">
        <v>0.26</v>
      </c>
      <c r="D9" s="156">
        <v>10.292</v>
      </c>
      <c r="E9" s="156">
        <v>-0.40899999999999997</v>
      </c>
      <c r="F9" s="156">
        <v>0.09</v>
      </c>
      <c r="G9" s="156">
        <v>2.3860000000000001</v>
      </c>
      <c r="H9" s="106"/>
      <c r="I9" s="106"/>
      <c r="J9" s="107"/>
      <c r="K9" s="107"/>
      <c r="L9" s="107"/>
      <c r="M9" s="107"/>
      <c r="N9" s="114"/>
    </row>
    <row r="10" spans="1:14" s="12" customFormat="1" ht="13.95" customHeight="1" x14ac:dyDescent="0.3">
      <c r="A10" s="156">
        <v>0.35</v>
      </c>
      <c r="B10" s="156">
        <v>0</v>
      </c>
      <c r="C10" s="156">
        <v>0.29599999999999999</v>
      </c>
      <c r="D10" s="156">
        <v>10.223000000000001</v>
      </c>
      <c r="E10" s="156">
        <v>-0.47</v>
      </c>
      <c r="F10" s="156">
        <v>0.15</v>
      </c>
      <c r="G10" s="156">
        <v>2.3860000000000001</v>
      </c>
      <c r="H10" s="106"/>
      <c r="I10" s="106"/>
      <c r="J10" s="107"/>
      <c r="K10" s="107"/>
      <c r="L10" s="107"/>
      <c r="M10" s="107"/>
      <c r="N10" s="114"/>
    </row>
    <row r="11" spans="1:14" s="12" customFormat="1" ht="14.1" customHeight="1" x14ac:dyDescent="0.3">
      <c r="A11" s="156">
        <v>0.4</v>
      </c>
      <c r="B11" s="156">
        <v>0.14000000000000001</v>
      </c>
      <c r="C11" s="156">
        <v>0.33100000000000002</v>
      </c>
      <c r="D11" s="156">
        <v>10.147</v>
      </c>
      <c r="E11" s="156">
        <v>-0.54100000000000004</v>
      </c>
      <c r="F11" s="156">
        <v>0.24</v>
      </c>
      <c r="G11" s="156">
        <v>2.0840000000000001</v>
      </c>
      <c r="H11" s="107"/>
      <c r="I11" s="107"/>
      <c r="J11" s="107"/>
      <c r="K11" s="107"/>
      <c r="L11" s="107"/>
      <c r="M11" s="107"/>
      <c r="N11" s="114"/>
    </row>
    <row r="12" spans="1:14" s="12" customFormat="1" ht="13.95" customHeight="1" x14ac:dyDescent="0.3">
      <c r="A12" s="156">
        <v>0.45</v>
      </c>
      <c r="B12" s="156">
        <v>0.24</v>
      </c>
      <c r="C12" s="156">
        <v>0.36699999999999999</v>
      </c>
      <c r="D12" s="156">
        <v>10.074</v>
      </c>
      <c r="E12" s="156">
        <v>-0.63100000000000001</v>
      </c>
      <c r="F12" s="156">
        <v>0.37</v>
      </c>
      <c r="G12" s="156">
        <v>1.748</v>
      </c>
      <c r="H12" s="107"/>
      <c r="I12" s="107"/>
      <c r="J12" s="107"/>
      <c r="K12" s="107"/>
      <c r="L12" s="107"/>
      <c r="M12" s="107"/>
      <c r="N12" s="114"/>
    </row>
    <row r="13" spans="1:14" s="12" customFormat="1" ht="13.95" customHeight="1" x14ac:dyDescent="0.3">
      <c r="A13" s="156">
        <v>0.5</v>
      </c>
      <c r="B13" s="156">
        <v>0.31</v>
      </c>
      <c r="C13" s="156">
        <v>0.4</v>
      </c>
      <c r="D13" s="156">
        <v>10.007</v>
      </c>
      <c r="E13" s="156">
        <v>-0.63100000000000001</v>
      </c>
      <c r="F13" s="156">
        <v>0.42</v>
      </c>
      <c r="G13" s="156">
        <v>1.748</v>
      </c>
      <c r="H13" s="107"/>
      <c r="I13" s="107"/>
      <c r="J13" s="107"/>
      <c r="K13" s="107"/>
      <c r="L13" s="107"/>
      <c r="M13" s="107"/>
      <c r="N13" s="114"/>
    </row>
    <row r="14" spans="1:14" s="12" customFormat="1" ht="14.1" customHeight="1" x14ac:dyDescent="0.3">
      <c r="A14" s="156">
        <v>0.55000000000000004</v>
      </c>
      <c r="B14" s="156">
        <v>0.42</v>
      </c>
      <c r="C14" s="156">
        <v>0.433</v>
      </c>
      <c r="D14" s="156">
        <v>9.9410000000000007</v>
      </c>
      <c r="E14" s="156">
        <v>-0.67600000000000005</v>
      </c>
      <c r="F14" s="156">
        <v>0.49</v>
      </c>
      <c r="G14" s="156">
        <v>1.748</v>
      </c>
      <c r="H14" s="106"/>
      <c r="I14" s="107"/>
      <c r="J14" s="107"/>
      <c r="K14" s="107"/>
      <c r="L14" s="107"/>
      <c r="M14" s="107"/>
      <c r="N14" s="114"/>
    </row>
    <row r="15" spans="1:14" s="12" customFormat="1" ht="13.95" customHeight="1" x14ac:dyDescent="0.3">
      <c r="A15" s="156">
        <v>0.6</v>
      </c>
      <c r="B15" s="156">
        <v>0.56000000000000005</v>
      </c>
      <c r="C15" s="156">
        <v>0.46700000000000003</v>
      </c>
      <c r="D15" s="156">
        <v>9.8770000000000007</v>
      </c>
      <c r="E15" s="156">
        <v>-0.67600000000000005</v>
      </c>
      <c r="F15" s="156">
        <v>0.56000000000000005</v>
      </c>
      <c r="G15" s="156">
        <v>1.3839999999999999</v>
      </c>
      <c r="H15" s="105"/>
      <c r="I15" s="105"/>
      <c r="J15" s="105"/>
      <c r="K15" s="105"/>
      <c r="L15" s="105"/>
      <c r="M15" s="105"/>
      <c r="N15" s="114"/>
    </row>
    <row r="16" spans="1:14" s="12" customFormat="1" ht="13.95" customHeight="1" x14ac:dyDescent="0.3">
      <c r="A16" s="156">
        <v>0.65</v>
      </c>
      <c r="B16" s="156">
        <v>0.7</v>
      </c>
      <c r="C16" s="156">
        <v>0.499</v>
      </c>
      <c r="D16" s="156">
        <v>9.8219999999999992</v>
      </c>
      <c r="E16" s="156">
        <v>-0.69299999999999995</v>
      </c>
      <c r="F16" s="156">
        <v>0.62</v>
      </c>
      <c r="G16" s="156">
        <v>1.3839999999999999</v>
      </c>
      <c r="H16" s="107"/>
      <c r="I16" s="107"/>
      <c r="J16" s="107"/>
      <c r="K16" s="107"/>
      <c r="L16" s="107"/>
      <c r="M16" s="107"/>
      <c r="N16" s="114"/>
    </row>
    <row r="17" spans="1:14" s="12" customFormat="1" ht="14.1" customHeight="1" x14ac:dyDescent="0.3">
      <c r="A17" s="156">
        <v>0.7</v>
      </c>
      <c r="B17" s="156">
        <v>0.85</v>
      </c>
      <c r="C17" s="156">
        <v>0.52900000000000003</v>
      </c>
      <c r="D17" s="156">
        <v>9.7750000000000004</v>
      </c>
      <c r="E17" s="156">
        <v>-0.70699999999999996</v>
      </c>
      <c r="F17" s="156">
        <v>0.63</v>
      </c>
      <c r="G17" s="156">
        <v>1.2649999999999999</v>
      </c>
      <c r="H17" s="107"/>
      <c r="I17" s="107"/>
      <c r="J17" s="107"/>
      <c r="K17" s="107"/>
      <c r="L17" s="107"/>
      <c r="M17" s="107"/>
      <c r="N17" s="114"/>
    </row>
    <row r="18" spans="1:14" s="12" customFormat="1" ht="13.95" customHeight="1" x14ac:dyDescent="0.3">
      <c r="A18" s="156">
        <v>0.75</v>
      </c>
      <c r="B18" s="156">
        <v>1.03</v>
      </c>
      <c r="C18" s="156">
        <v>0.55900000000000005</v>
      </c>
      <c r="D18" s="156">
        <v>9.734</v>
      </c>
      <c r="E18" s="156">
        <v>-0.72</v>
      </c>
      <c r="F18" s="156">
        <v>0.63</v>
      </c>
      <c r="G18" s="156">
        <v>1.1719999999999999</v>
      </c>
      <c r="H18" s="107"/>
      <c r="I18" s="107"/>
      <c r="J18" s="107"/>
      <c r="K18" s="107"/>
      <c r="L18" s="107"/>
      <c r="M18" s="107"/>
      <c r="N18" s="114"/>
    </row>
    <row r="19" spans="1:14" s="12" customFormat="1" ht="13.95" customHeight="1" x14ac:dyDescent="0.3">
      <c r="A19" s="156">
        <v>0.8</v>
      </c>
      <c r="B19" s="156">
        <v>1.17</v>
      </c>
      <c r="C19" s="156">
        <v>0.58899999999999997</v>
      </c>
      <c r="D19" s="156">
        <v>9.6999999999999993</v>
      </c>
      <c r="E19" s="156">
        <v>-0.73199999999999998</v>
      </c>
      <c r="F19" s="156">
        <v>0.63</v>
      </c>
      <c r="G19" s="156">
        <v>1.1719999999999999</v>
      </c>
      <c r="H19" s="107"/>
      <c r="I19" s="107"/>
      <c r="J19" s="107"/>
      <c r="K19" s="107"/>
      <c r="L19" s="107"/>
      <c r="M19" s="107"/>
      <c r="N19" s="114"/>
    </row>
    <row r="20" spans="1:14" s="12" customFormat="1" ht="14.1" customHeight="1" x14ac:dyDescent="0.3">
      <c r="A20" s="156">
        <v>0.85</v>
      </c>
      <c r="B20" s="156">
        <v>1.37</v>
      </c>
      <c r="C20" s="156">
        <v>0.61699999999999999</v>
      </c>
      <c r="D20" s="156">
        <v>9.6690000000000005</v>
      </c>
      <c r="E20" s="156">
        <v>-0.74299999999999999</v>
      </c>
      <c r="F20" s="156">
        <v>0.63</v>
      </c>
      <c r="G20" s="156">
        <v>1.1719999999999999</v>
      </c>
      <c r="H20" s="107"/>
      <c r="I20" s="107"/>
      <c r="J20" s="107"/>
      <c r="K20" s="107"/>
      <c r="L20" s="107"/>
      <c r="M20" s="107"/>
      <c r="N20" s="114"/>
    </row>
    <row r="21" spans="1:14" s="12" customFormat="1" ht="13.95" customHeight="1" x14ac:dyDescent="0.3">
      <c r="A21" s="156">
        <v>0.9</v>
      </c>
      <c r="B21" s="156">
        <v>1.45</v>
      </c>
      <c r="C21" s="156">
        <v>0.64500000000000002</v>
      </c>
      <c r="D21" s="156">
        <v>9.6560000000000006</v>
      </c>
      <c r="E21" s="156">
        <v>-0.748</v>
      </c>
      <c r="F21" s="156">
        <v>0.68</v>
      </c>
      <c r="G21" s="156">
        <v>1.071</v>
      </c>
      <c r="H21" s="107"/>
      <c r="I21" s="107"/>
      <c r="J21" s="107"/>
      <c r="K21" s="107"/>
      <c r="L21" s="107"/>
      <c r="M21" s="107"/>
      <c r="N21" s="114"/>
    </row>
    <row r="22" spans="1:14" s="12" customFormat="1" ht="13.95" customHeight="1" x14ac:dyDescent="0.3">
      <c r="A22" s="156">
        <v>0.95</v>
      </c>
      <c r="B22" s="156">
        <v>1.65</v>
      </c>
      <c r="C22" s="156">
        <v>0.67300000000000004</v>
      </c>
      <c r="D22" s="156">
        <v>9.6440000000000001</v>
      </c>
      <c r="E22" s="156">
        <v>-0.754</v>
      </c>
      <c r="F22" s="156">
        <v>0.68</v>
      </c>
      <c r="G22" s="156">
        <v>1.071</v>
      </c>
      <c r="H22" s="106"/>
      <c r="I22" s="106"/>
      <c r="J22" s="105"/>
      <c r="K22" s="106"/>
      <c r="L22" s="106"/>
      <c r="M22" s="106"/>
    </row>
    <row r="23" spans="1:14" s="12" customFormat="1" ht="14.1" customHeight="1" x14ac:dyDescent="0.3">
      <c r="A23" s="156">
        <v>1</v>
      </c>
      <c r="B23" s="156">
        <v>1.97</v>
      </c>
      <c r="C23" s="156">
        <v>0.72499999999999998</v>
      </c>
      <c r="D23" s="156">
        <v>9.6180000000000003</v>
      </c>
      <c r="E23" s="156">
        <v>-0.76100000000000001</v>
      </c>
      <c r="F23" s="156">
        <v>0.68</v>
      </c>
      <c r="G23" s="156">
        <v>1.071</v>
      </c>
    </row>
    <row r="24" spans="1:14" s="12" customFormat="1" ht="13.95" customHeight="1" x14ac:dyDescent="0.3">
      <c r="A24" s="156">
        <v>1.05</v>
      </c>
      <c r="B24" s="156">
        <v>2.13</v>
      </c>
      <c r="C24" s="156">
        <v>0.751</v>
      </c>
      <c r="D24" s="156">
        <v>9.609</v>
      </c>
      <c r="E24" s="156">
        <v>-0.76100000000000001</v>
      </c>
      <c r="F24" s="156">
        <v>0.68</v>
      </c>
      <c r="G24" s="156">
        <v>1.071</v>
      </c>
    </row>
    <row r="25" spans="1:14" s="12" customFormat="1" ht="13.95" customHeight="1" x14ac:dyDescent="0.3">
      <c r="A25" s="156">
        <v>1.1000000000000001</v>
      </c>
      <c r="B25" s="156">
        <v>2.29</v>
      </c>
      <c r="C25" s="156">
        <v>0.77700000000000002</v>
      </c>
      <c r="D25" s="156">
        <v>9.6010000000000009</v>
      </c>
      <c r="E25" s="156">
        <v>-0.76700000000000002</v>
      </c>
      <c r="F25" s="156">
        <v>0.68</v>
      </c>
      <c r="G25" s="156">
        <v>1.075</v>
      </c>
    </row>
    <row r="26" spans="1:14" s="12" customFormat="1" ht="14.1" customHeight="1" x14ac:dyDescent="0.3">
      <c r="A26" s="156">
        <v>1.1499999999999999</v>
      </c>
      <c r="B26" s="156">
        <v>2.4500000000000002</v>
      </c>
      <c r="C26" s="156">
        <v>0.77700000000000002</v>
      </c>
      <c r="D26" s="156">
        <v>9.5950000000000006</v>
      </c>
      <c r="E26" s="156">
        <v>-0.76700000000000002</v>
      </c>
      <c r="F26" s="156">
        <v>0.68</v>
      </c>
      <c r="G26" s="156">
        <v>1.075</v>
      </c>
    </row>
    <row r="27" spans="1:14" s="12" customFormat="1" ht="13.95" customHeight="1" x14ac:dyDescent="0.3">
      <c r="A27" s="156">
        <v>1.2</v>
      </c>
      <c r="B27" s="156">
        <v>2.61</v>
      </c>
      <c r="C27" s="156">
        <v>0.80300000000000005</v>
      </c>
      <c r="D27" s="156">
        <v>9.5890000000000004</v>
      </c>
      <c r="E27" s="156">
        <v>-0.76900000000000002</v>
      </c>
      <c r="F27" s="156">
        <v>0.68</v>
      </c>
      <c r="G27" s="156">
        <v>1.0820000000000001</v>
      </c>
    </row>
    <row r="28" spans="1:14" s="113" customFormat="1" ht="13.95" customHeight="1" x14ac:dyDescent="0.3">
      <c r="A28" s="156">
        <v>1.25</v>
      </c>
      <c r="B28" s="156">
        <v>2.77</v>
      </c>
      <c r="C28" s="156">
        <v>0.82899999999999996</v>
      </c>
      <c r="D28" s="156">
        <v>9.5839999999999996</v>
      </c>
      <c r="E28" s="156">
        <v>-0.76900000000000002</v>
      </c>
      <c r="F28" s="156">
        <v>0.68</v>
      </c>
      <c r="G28" s="156">
        <v>1.0820000000000001</v>
      </c>
    </row>
    <row r="29" spans="1:14" s="113" customFormat="1" ht="14.1" customHeight="1" x14ac:dyDescent="0.3">
      <c r="A29" s="156">
        <v>1.3</v>
      </c>
      <c r="B29" s="156">
        <v>2.93</v>
      </c>
      <c r="C29" s="156">
        <v>0.85399999999999998</v>
      </c>
      <c r="D29" s="156">
        <v>9.5790000000000006</v>
      </c>
      <c r="E29" s="156">
        <v>-0.77200000000000002</v>
      </c>
      <c r="F29" s="156">
        <v>0.68</v>
      </c>
      <c r="G29" s="156">
        <v>1.113</v>
      </c>
    </row>
    <row r="30" spans="1:14" s="113" customFormat="1" ht="13.95" customHeight="1" x14ac:dyDescent="0.3">
      <c r="A30" s="156">
        <v>1.35</v>
      </c>
      <c r="B30" s="156">
        <v>3.09</v>
      </c>
      <c r="C30" s="156">
        <v>0.88</v>
      </c>
      <c r="D30" s="156">
        <v>9.5790000000000006</v>
      </c>
      <c r="E30" s="156">
        <v>-0.77400000000000002</v>
      </c>
      <c r="F30" s="156">
        <v>0.68</v>
      </c>
      <c r="G30" s="156">
        <v>1.113</v>
      </c>
    </row>
    <row r="31" spans="1:14" s="113" customFormat="1" ht="13.95" customHeight="1" x14ac:dyDescent="0.3">
      <c r="A31" s="156">
        <v>1.4</v>
      </c>
      <c r="B31" s="156">
        <v>3.25</v>
      </c>
      <c r="C31" s="156">
        <v>0.93100000000000005</v>
      </c>
      <c r="D31" s="156">
        <v>9.5709999999999997</v>
      </c>
      <c r="E31" s="156">
        <v>-0.77700000000000002</v>
      </c>
      <c r="F31" s="156">
        <v>0.68</v>
      </c>
      <c r="G31" s="156">
        <v>1.1339999999999999</v>
      </c>
    </row>
    <row r="32" spans="1:14" s="113" customFormat="1" ht="13.8" customHeight="1" x14ac:dyDescent="0.3">
      <c r="A32" s="156">
        <v>1.45</v>
      </c>
      <c r="B32" s="156">
        <v>3.37</v>
      </c>
      <c r="C32" s="156">
        <v>0.95099999999999996</v>
      </c>
      <c r="D32" s="156">
        <v>9.5709999999999997</v>
      </c>
      <c r="E32" s="156">
        <v>-0.77700000000000002</v>
      </c>
      <c r="F32" s="156">
        <v>0.68</v>
      </c>
      <c r="G32" s="156">
        <v>1.1339999999999999</v>
      </c>
    </row>
    <row r="33" spans="1:7" s="113" customFormat="1" ht="13.95" customHeight="1" x14ac:dyDescent="0.3">
      <c r="A33" s="156">
        <v>1.5</v>
      </c>
      <c r="B33" s="156">
        <v>3.41</v>
      </c>
      <c r="C33" s="156">
        <v>0.95599999999999996</v>
      </c>
      <c r="D33" s="156">
        <v>9.5679999999999996</v>
      </c>
      <c r="E33" s="156">
        <v>-0.77800000000000002</v>
      </c>
      <c r="F33" s="156">
        <v>0</v>
      </c>
      <c r="G33" s="156"/>
    </row>
    <row r="34" spans="1:7" s="113" customFormat="1" ht="13.95" customHeight="1" x14ac:dyDescent="0.3">
      <c r="A34" s="112"/>
      <c r="B34" s="108"/>
      <c r="C34" s="108"/>
      <c r="D34" s="108"/>
      <c r="E34" s="108"/>
      <c r="F34" s="111"/>
    </row>
    <row r="35" spans="1:7" s="113" customFormat="1" ht="14.1" customHeight="1" x14ac:dyDescent="0.3">
      <c r="A35" s="112"/>
      <c r="B35" s="117"/>
      <c r="C35" s="108"/>
      <c r="D35" s="108"/>
      <c r="E35" s="108"/>
      <c r="F35" s="111"/>
    </row>
    <row r="36" spans="1:7" s="113" customFormat="1" ht="14.4" customHeight="1" x14ac:dyDescent="0.3">
      <c r="A36" s="112"/>
      <c r="B36" s="108"/>
      <c r="C36" s="108"/>
      <c r="D36" s="108"/>
      <c r="E36" s="108"/>
      <c r="F36" s="111"/>
    </row>
    <row r="37" spans="1:7" s="113" customFormat="1" x14ac:dyDescent="0.3">
      <c r="A37" s="112"/>
      <c r="B37" s="117"/>
      <c r="C37" s="108"/>
      <c r="D37" s="108"/>
      <c r="E37" s="108"/>
      <c r="F37" s="111"/>
    </row>
    <row r="38" spans="1:7" s="113" customFormat="1" x14ac:dyDescent="0.3">
      <c r="A38" s="112"/>
      <c r="B38" s="108"/>
      <c r="C38" s="108"/>
      <c r="D38" s="108"/>
      <c r="E38" s="108"/>
      <c r="F38" s="111"/>
    </row>
    <row r="39" spans="1:7" s="12" customFormat="1" x14ac:dyDescent="0.3">
      <c r="A39" s="1"/>
      <c r="B39" s="108"/>
      <c r="C39" s="108"/>
      <c r="D39" s="108"/>
      <c r="E39" s="108"/>
      <c r="F39" s="111"/>
    </row>
    <row r="40" spans="1:7" s="12" customFormat="1" x14ac:dyDescent="0.3">
      <c r="A40" s="1"/>
      <c r="B40" s="108"/>
      <c r="C40" s="108"/>
      <c r="D40" s="108"/>
      <c r="E40" s="108"/>
      <c r="F40" s="111"/>
    </row>
    <row r="41" spans="1:7" s="12" customFormat="1" x14ac:dyDescent="0.3">
      <c r="A41" s="1"/>
      <c r="B41" s="108"/>
      <c r="C41" s="108"/>
      <c r="D41" s="108"/>
      <c r="E41" s="108"/>
      <c r="F41" s="111"/>
    </row>
    <row r="42" spans="1:7" s="12" customFormat="1" x14ac:dyDescent="0.3">
      <c r="A42" s="1"/>
      <c r="B42" s="108"/>
      <c r="C42" s="108"/>
      <c r="D42" s="108"/>
      <c r="E42" s="108"/>
      <c r="F42" s="111"/>
    </row>
    <row r="43" spans="1:7" s="12" customFormat="1" x14ac:dyDescent="0.3">
      <c r="A43" s="1"/>
      <c r="B43" s="108"/>
      <c r="C43" s="108"/>
      <c r="D43" s="108"/>
      <c r="E43" s="108"/>
      <c r="F43" s="111"/>
    </row>
    <row r="44" spans="1:7" s="12" customFormat="1" x14ac:dyDescent="0.3">
      <c r="A44" s="1"/>
      <c r="B44" s="117"/>
      <c r="C44" s="108"/>
      <c r="D44" s="108"/>
      <c r="E44" s="108"/>
      <c r="F44" s="111"/>
    </row>
    <row r="45" spans="1:7" s="12" customFormat="1" x14ac:dyDescent="0.3">
      <c r="A45" s="1"/>
      <c r="B45" s="117"/>
      <c r="C45" s="108"/>
      <c r="D45" s="108"/>
      <c r="E45" s="108"/>
      <c r="F45" s="111"/>
    </row>
    <row r="46" spans="1:7" s="12" customFormat="1" x14ac:dyDescent="0.3">
      <c r="A46" s="1"/>
      <c r="B46" s="117"/>
      <c r="C46" s="108"/>
      <c r="D46" s="108"/>
      <c r="E46" s="108"/>
      <c r="F46" s="111"/>
    </row>
    <row r="47" spans="1:7" s="12" customFormat="1" x14ac:dyDescent="0.3">
      <c r="A47" s="1"/>
      <c r="B47" s="108"/>
      <c r="C47" s="108"/>
      <c r="D47" s="108"/>
      <c r="E47" s="108"/>
      <c r="F47" s="111"/>
    </row>
    <row r="48" spans="1:7" s="12" customFormat="1" x14ac:dyDescent="0.3">
      <c r="A48" s="1"/>
      <c r="B48" s="108"/>
      <c r="C48" s="108"/>
      <c r="D48" s="108"/>
      <c r="E48" s="108"/>
      <c r="F48" s="111"/>
    </row>
    <row r="49" spans="1:8" s="12" customFormat="1" x14ac:dyDescent="0.3">
      <c r="A49" s="1"/>
      <c r="B49" s="117"/>
      <c r="C49" s="108"/>
      <c r="D49" s="108"/>
      <c r="E49" s="108"/>
      <c r="F49" s="111"/>
    </row>
    <row r="50" spans="1:8" s="12" customFormat="1" x14ac:dyDescent="0.3">
      <c r="A50" s="1"/>
      <c r="B50" s="108"/>
      <c r="C50" s="108"/>
      <c r="D50" s="108"/>
      <c r="E50" s="108"/>
      <c r="F50" s="111"/>
    </row>
    <row r="51" spans="1:8" s="12" customFormat="1" x14ac:dyDescent="0.3">
      <c r="A51" s="1"/>
      <c r="B51" s="117"/>
      <c r="C51" s="108"/>
      <c r="D51" s="108"/>
      <c r="E51" s="108"/>
      <c r="F51" s="111"/>
    </row>
    <row r="52" spans="1:8" s="12" customFormat="1" x14ac:dyDescent="0.3">
      <c r="A52" s="1"/>
      <c r="B52" s="108"/>
      <c r="C52" s="108"/>
      <c r="D52" s="108"/>
      <c r="E52" s="108"/>
      <c r="F52" s="111"/>
    </row>
    <row r="53" spans="1:8" s="12" customFormat="1" x14ac:dyDescent="0.3">
      <c r="A53" s="1"/>
      <c r="B53" s="108"/>
      <c r="C53" s="108"/>
      <c r="D53" s="108"/>
      <c r="E53" s="108"/>
      <c r="F53" s="111"/>
    </row>
    <row r="54" spans="1:8" s="12" customFormat="1" x14ac:dyDescent="0.3">
      <c r="A54" s="1"/>
      <c r="B54" s="108"/>
      <c r="C54" s="108"/>
      <c r="D54" s="108"/>
      <c r="E54" s="108"/>
      <c r="F54" s="111"/>
    </row>
    <row r="55" spans="1:8" s="12" customFormat="1" x14ac:dyDescent="0.3">
      <c r="A55" s="1"/>
      <c r="B55" s="108"/>
      <c r="C55" s="108"/>
      <c r="D55" s="108"/>
      <c r="E55" s="108"/>
      <c r="F55" s="111"/>
    </row>
    <row r="56" spans="1:8" s="12" customFormat="1" x14ac:dyDescent="0.3">
      <c r="A56" s="1"/>
      <c r="B56" s="108"/>
      <c r="C56" s="108"/>
      <c r="D56" s="108"/>
      <c r="E56" s="108"/>
      <c r="F56" s="111"/>
    </row>
    <row r="57" spans="1:8" s="12" customFormat="1" x14ac:dyDescent="0.3">
      <c r="A57" s="1"/>
      <c r="B57" s="108"/>
      <c r="C57" s="108"/>
      <c r="D57" s="108"/>
      <c r="E57" s="108"/>
      <c r="F57" s="111"/>
    </row>
    <row r="58" spans="1:8" s="12" customFormat="1" x14ac:dyDescent="0.3">
      <c r="A58" s="1"/>
      <c r="B58" s="108"/>
      <c r="C58" s="108"/>
      <c r="D58" s="108"/>
      <c r="E58" s="108"/>
      <c r="F58" s="111"/>
    </row>
    <row r="59" spans="1:8" s="12" customFormat="1" x14ac:dyDescent="0.3">
      <c r="A59" s="1"/>
      <c r="B59" s="108"/>
      <c r="C59" s="108"/>
      <c r="D59" s="108"/>
      <c r="E59" s="108"/>
      <c r="F59" s="109"/>
      <c r="G59" s="114"/>
      <c r="H59" s="114"/>
    </row>
    <row r="60" spans="1:8" s="12" customFormat="1" x14ac:dyDescent="0.3">
      <c r="A60" s="1"/>
      <c r="B60" s="108"/>
      <c r="C60" s="108"/>
      <c r="D60" s="108"/>
      <c r="E60" s="108"/>
      <c r="F60" s="109"/>
      <c r="G60" s="114"/>
      <c r="H60" s="114"/>
    </row>
    <row r="61" spans="1:8" s="12" customFormat="1" x14ac:dyDescent="0.3">
      <c r="A61" s="1"/>
      <c r="B61" s="108"/>
      <c r="C61" s="108"/>
      <c r="D61" s="108"/>
      <c r="E61" s="108"/>
      <c r="F61" s="109"/>
      <c r="G61" s="114"/>
      <c r="H61" s="114"/>
    </row>
    <row r="62" spans="1:8" s="12" customFormat="1" x14ac:dyDescent="0.3">
      <c r="A62" s="1"/>
      <c r="B62" s="108"/>
      <c r="C62" s="108"/>
      <c r="D62" s="108"/>
      <c r="E62" s="108"/>
      <c r="F62" s="109"/>
      <c r="G62" s="114"/>
      <c r="H62" s="114"/>
    </row>
    <row r="63" spans="1:8" s="12" customFormat="1" x14ac:dyDescent="0.3">
      <c r="A63" s="1"/>
      <c r="B63" s="108"/>
      <c r="C63" s="108"/>
      <c r="D63" s="108"/>
      <c r="E63" s="108"/>
      <c r="F63" s="109"/>
      <c r="G63" s="114"/>
      <c r="H63" s="114"/>
    </row>
    <row r="64" spans="1:8" s="12" customFormat="1" x14ac:dyDescent="0.3">
      <c r="A64" s="1"/>
      <c r="B64" s="108"/>
      <c r="C64" s="108"/>
      <c r="D64" s="108"/>
      <c r="E64" s="108"/>
      <c r="F64" s="109"/>
      <c r="G64" s="114"/>
      <c r="H64" s="114"/>
    </row>
    <row r="65" spans="1:8" s="12" customFormat="1" x14ac:dyDescent="0.3">
      <c r="A65" s="1"/>
      <c r="B65" s="108"/>
      <c r="C65" s="108"/>
      <c r="D65" s="108"/>
      <c r="E65" s="108"/>
      <c r="F65" s="108"/>
      <c r="G65" s="114"/>
      <c r="H65" s="114"/>
    </row>
    <row r="66" spans="1:8" s="12" customFormat="1" x14ac:dyDescent="0.3">
      <c r="A66" s="1"/>
      <c r="B66" s="108"/>
      <c r="C66" s="108"/>
      <c r="D66" s="108"/>
      <c r="E66" s="108"/>
      <c r="F66" s="108"/>
      <c r="G66" s="114"/>
      <c r="H66" s="114"/>
    </row>
    <row r="67" spans="1:8" s="12" customFormat="1" x14ac:dyDescent="0.3">
      <c r="A67" s="1"/>
      <c r="B67" s="108"/>
      <c r="C67" s="108"/>
      <c r="D67" s="108"/>
      <c r="E67" s="108"/>
      <c r="F67" s="108"/>
      <c r="G67" s="114"/>
      <c r="H67" s="114"/>
    </row>
    <row r="68" spans="1:8" s="12" customFormat="1" x14ac:dyDescent="0.3">
      <c r="A68" s="1"/>
      <c r="B68" s="108"/>
      <c r="C68" s="109"/>
      <c r="D68" s="109"/>
      <c r="E68" s="109"/>
      <c r="F68" s="109"/>
      <c r="G68" s="114"/>
      <c r="H68" s="114"/>
    </row>
    <row r="69" spans="1:8" s="12" customFormat="1" x14ac:dyDescent="0.3">
      <c r="A69" s="1"/>
      <c r="B69" s="108"/>
      <c r="C69" s="108"/>
      <c r="D69" s="108"/>
      <c r="E69" s="109"/>
      <c r="F69" s="108"/>
      <c r="G69" s="114"/>
      <c r="H69" s="114"/>
    </row>
    <row r="70" spans="1:8" s="12" customFormat="1" x14ac:dyDescent="0.3">
      <c r="A70" s="1"/>
      <c r="B70" s="108"/>
      <c r="C70" s="108"/>
      <c r="D70" s="108"/>
      <c r="E70" s="108"/>
      <c r="F70" s="108"/>
      <c r="G70" s="114"/>
      <c r="H70" s="114"/>
    </row>
    <row r="71" spans="1:8" s="12" customFormat="1" x14ac:dyDescent="0.3">
      <c r="A71" s="1"/>
      <c r="B71" s="108"/>
      <c r="C71" s="109"/>
      <c r="D71" s="109"/>
      <c r="E71" s="109"/>
      <c r="F71" s="109"/>
      <c r="G71" s="114"/>
      <c r="H71" s="114"/>
    </row>
    <row r="72" spans="1:8" x14ac:dyDescent="0.3">
      <c r="A72" s="1"/>
      <c r="B72" s="108"/>
      <c r="C72" s="109"/>
      <c r="D72" s="109"/>
      <c r="E72" s="109"/>
      <c r="F72" s="109"/>
      <c r="G72" s="6"/>
      <c r="H72" s="6"/>
    </row>
    <row r="73" spans="1:8" x14ac:dyDescent="0.3">
      <c r="A73" s="1"/>
      <c r="B73" s="109"/>
      <c r="C73" s="109"/>
      <c r="D73" s="109"/>
      <c r="E73" s="109"/>
      <c r="F73" s="109"/>
      <c r="G73" s="6"/>
      <c r="H73" s="6"/>
    </row>
    <row r="74" spans="1:8" x14ac:dyDescent="0.3">
      <c r="A74" s="1"/>
      <c r="B74" s="109"/>
      <c r="C74" s="109"/>
      <c r="D74" s="109"/>
      <c r="E74" s="109"/>
      <c r="F74" s="109"/>
      <c r="G74" s="6"/>
      <c r="H74" s="6"/>
    </row>
    <row r="75" spans="1:8" x14ac:dyDescent="0.3">
      <c r="A75" s="1"/>
      <c r="B75" s="109"/>
      <c r="C75" s="108"/>
      <c r="D75" s="108"/>
      <c r="E75" s="108"/>
      <c r="F75" s="108"/>
      <c r="G75" s="6"/>
      <c r="H75" s="6"/>
    </row>
    <row r="76" spans="1:8" x14ac:dyDescent="0.3">
      <c r="A76" s="1"/>
      <c r="B76" s="108"/>
      <c r="C76" s="108"/>
      <c r="D76" s="108"/>
      <c r="E76" s="108"/>
      <c r="F76" s="108"/>
      <c r="G76" s="6"/>
      <c r="H76" s="6"/>
    </row>
    <row r="77" spans="1:8" x14ac:dyDescent="0.3">
      <c r="A77" s="1"/>
      <c r="B77" s="108"/>
      <c r="C77" s="109"/>
      <c r="D77" s="109"/>
      <c r="E77" s="109"/>
      <c r="F77" s="109"/>
      <c r="G77" s="6"/>
      <c r="H77" s="6"/>
    </row>
    <row r="78" spans="1:8" x14ac:dyDescent="0.3">
      <c r="A78" s="1"/>
      <c r="B78" s="108"/>
      <c r="C78" s="109"/>
      <c r="D78" s="109"/>
      <c r="E78" s="109"/>
      <c r="F78" s="109"/>
      <c r="G78" s="6"/>
      <c r="H78" s="6"/>
    </row>
    <row r="79" spans="1:8" x14ac:dyDescent="0.3">
      <c r="A79" s="1"/>
      <c r="B79" s="108"/>
      <c r="C79" s="109"/>
      <c r="D79" s="109"/>
      <c r="E79" s="109"/>
      <c r="F79" s="109"/>
      <c r="G79" s="6"/>
      <c r="H79" s="6"/>
    </row>
    <row r="80" spans="1:8" x14ac:dyDescent="0.3">
      <c r="A80" s="1"/>
      <c r="B80" s="108"/>
      <c r="C80" s="109"/>
      <c r="D80" s="109"/>
      <c r="E80" s="109"/>
      <c r="F80" s="109"/>
      <c r="G80" s="6"/>
      <c r="H80" s="6"/>
    </row>
    <row r="81" spans="1:8" x14ac:dyDescent="0.3">
      <c r="A81" s="1"/>
      <c r="B81" s="108"/>
      <c r="C81" s="108"/>
      <c r="D81" s="108"/>
      <c r="E81" s="108"/>
      <c r="F81" s="108"/>
      <c r="G81" s="6"/>
      <c r="H81" s="6"/>
    </row>
    <row r="82" spans="1:8" x14ac:dyDescent="0.3">
      <c r="A82" s="1"/>
      <c r="B82" s="108"/>
      <c r="C82" s="108"/>
      <c r="D82" s="108"/>
      <c r="E82" s="108"/>
      <c r="F82" s="108"/>
      <c r="G82" s="6"/>
      <c r="H82" s="6"/>
    </row>
    <row r="83" spans="1:8" x14ac:dyDescent="0.3">
      <c r="A83" s="1"/>
      <c r="B83" s="108"/>
      <c r="C83" s="108"/>
      <c r="D83" s="108"/>
      <c r="E83" s="108"/>
      <c r="F83" s="108"/>
      <c r="G83" s="6"/>
      <c r="H83" s="6"/>
    </row>
    <row r="84" spans="1:8" x14ac:dyDescent="0.3">
      <c r="A84" s="1"/>
      <c r="B84" s="109"/>
      <c r="C84" s="108"/>
      <c r="D84" s="108"/>
      <c r="E84" s="108"/>
      <c r="F84" s="108"/>
      <c r="G84" s="6"/>
      <c r="H84" s="6"/>
    </row>
    <row r="85" spans="1:8" x14ac:dyDescent="0.3">
      <c r="A85" s="1"/>
      <c r="B85" s="108"/>
      <c r="C85" s="108"/>
      <c r="D85" s="108"/>
      <c r="E85" s="108"/>
      <c r="F85" s="108"/>
      <c r="G85" s="6"/>
      <c r="H85" s="6"/>
    </row>
    <row r="86" spans="1:8" x14ac:dyDescent="0.3">
      <c r="A86" s="1"/>
      <c r="B86" s="109"/>
      <c r="C86" s="109"/>
      <c r="D86" s="109"/>
      <c r="E86" s="109"/>
      <c r="F86" s="109"/>
      <c r="G86" s="6"/>
      <c r="H86" s="6"/>
    </row>
    <row r="87" spans="1:8" x14ac:dyDescent="0.3">
      <c r="A87" s="1"/>
      <c r="B87" s="109"/>
      <c r="C87" s="108"/>
      <c r="D87" s="108"/>
      <c r="E87" s="108"/>
      <c r="F87" s="108"/>
      <c r="G87" s="6"/>
      <c r="H87" s="6"/>
    </row>
    <row r="88" spans="1:8" x14ac:dyDescent="0.3">
      <c r="A88" s="1"/>
      <c r="B88" s="109"/>
      <c r="C88" s="108"/>
      <c r="D88" s="108"/>
      <c r="E88" s="108"/>
      <c r="F88" s="108"/>
      <c r="G88" s="6"/>
      <c r="H88" s="6"/>
    </row>
    <row r="89" spans="1:8" x14ac:dyDescent="0.3">
      <c r="A89" s="1"/>
      <c r="B89" s="109"/>
      <c r="C89" s="108"/>
      <c r="D89" s="108"/>
      <c r="E89" s="108"/>
      <c r="F89" s="108"/>
      <c r="G89" s="6"/>
      <c r="H89" s="6"/>
    </row>
    <row r="90" spans="1:8" x14ac:dyDescent="0.3">
      <c r="A90" s="1"/>
      <c r="B90" s="109"/>
      <c r="C90" s="108"/>
      <c r="D90" s="108"/>
      <c r="E90" s="108"/>
      <c r="F90" s="109"/>
      <c r="G90" s="6"/>
      <c r="H90" s="6"/>
    </row>
    <row r="91" spans="1:8" x14ac:dyDescent="0.3">
      <c r="A91" s="1"/>
      <c r="B91" s="108"/>
      <c r="C91" s="108"/>
      <c r="D91" s="108"/>
      <c r="E91" s="108"/>
      <c r="F91" s="109"/>
      <c r="G91" s="6"/>
      <c r="H91" s="6"/>
    </row>
    <row r="92" spans="1:8" x14ac:dyDescent="0.3">
      <c r="A92" s="104"/>
      <c r="B92" s="6"/>
      <c r="C92" s="6"/>
      <c r="D92" s="6"/>
      <c r="E92" s="6"/>
      <c r="F92" s="6"/>
      <c r="G92" s="6"/>
      <c r="H92" s="6"/>
    </row>
    <row r="93" spans="1:8" x14ac:dyDescent="0.3">
      <c r="A93" s="104"/>
      <c r="B93" s="6"/>
      <c r="C93" s="6"/>
      <c r="D93" s="6"/>
      <c r="E93" s="6"/>
      <c r="F93" s="6"/>
      <c r="G93" s="6"/>
      <c r="H93" s="6"/>
    </row>
    <row r="94" spans="1:8" x14ac:dyDescent="0.3">
      <c r="A94" s="104"/>
      <c r="B94" s="6"/>
      <c r="C94" s="6"/>
      <c r="D94" s="6"/>
      <c r="E94" s="6"/>
      <c r="F94" s="6"/>
      <c r="G94" s="6"/>
      <c r="H94" s="6"/>
    </row>
  </sheetData>
  <mergeCells count="3">
    <mergeCell ref="A1:F1"/>
    <mergeCell ref="C2:E2"/>
    <mergeCell ref="A5:F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50C19E-1EB8-499F-9778-5263FEBE6B7C}">
  <sheetPr codeName="Sheet4">
    <tabColor theme="6" tint="-0.249977111117893"/>
  </sheetPr>
  <dimension ref="A1:K125"/>
  <sheetViews>
    <sheetView topLeftCell="B1" workbookViewId="0">
      <selection activeCell="B1" sqref="B1"/>
    </sheetView>
  </sheetViews>
  <sheetFormatPr defaultRowHeight="14.4" x14ac:dyDescent="0.3"/>
  <cols>
    <col min="1" max="1" width="9" style="4" customWidth="1"/>
    <col min="2" max="16384" width="8.88671875" style="4"/>
  </cols>
  <sheetData>
    <row r="1" spans="1:11" x14ac:dyDescent="0.3">
      <c r="A1" s="4" t="s">
        <v>65</v>
      </c>
      <c r="B1" s="17" t="s">
        <v>138</v>
      </c>
      <c r="C1" s="17">
        <v>5</v>
      </c>
      <c r="D1" s="17">
        <v>10</v>
      </c>
      <c r="E1" s="17">
        <v>15</v>
      </c>
      <c r="F1" s="17">
        <v>20</v>
      </c>
      <c r="G1" s="17">
        <v>25</v>
      </c>
      <c r="H1" s="17">
        <v>30</v>
      </c>
      <c r="I1" s="17">
        <v>40</v>
      </c>
      <c r="J1" s="17">
        <v>50</v>
      </c>
      <c r="K1" s="4">
        <v>60</v>
      </c>
    </row>
    <row r="2" spans="1:11" x14ac:dyDescent="0.3">
      <c r="A2" s="4" t="s">
        <v>0</v>
      </c>
      <c r="B2" s="4" t="s">
        <v>139</v>
      </c>
      <c r="C2" s="4" t="s">
        <v>0</v>
      </c>
      <c r="D2" s="4" t="s">
        <v>0</v>
      </c>
      <c r="E2" s="4" t="s">
        <v>0</v>
      </c>
      <c r="F2" s="4" t="s">
        <v>0</v>
      </c>
      <c r="G2" s="4" t="s">
        <v>0</v>
      </c>
      <c r="H2" s="4" t="s">
        <v>0</v>
      </c>
      <c r="I2" s="4" t="s">
        <v>0</v>
      </c>
      <c r="J2" s="4" t="s">
        <v>0</v>
      </c>
      <c r="K2" s="4" t="s">
        <v>0</v>
      </c>
    </row>
    <row r="3" spans="1:11" x14ac:dyDescent="0.3">
      <c r="A3" s="111">
        <v>3.1</v>
      </c>
      <c r="B3" s="157">
        <v>36</v>
      </c>
      <c r="C3" s="157">
        <v>0.93100000000000005</v>
      </c>
      <c r="D3" s="157">
        <v>1.6259999999999999</v>
      </c>
      <c r="E3" s="157">
        <v>2.1469999999999998</v>
      </c>
      <c r="F3" s="157">
        <v>2.5449999999999999</v>
      </c>
      <c r="G3" s="157">
        <v>2.8460000000000001</v>
      </c>
      <c r="H3" s="157">
        <v>3.0830000000000002</v>
      </c>
      <c r="I3" s="157">
        <v>3.3319999999999999</v>
      </c>
      <c r="J3" s="157">
        <v>3.4449999999999998</v>
      </c>
      <c r="K3" s="157">
        <v>3.4649999999999999</v>
      </c>
    </row>
    <row r="4" spans="1:11" x14ac:dyDescent="0.3">
      <c r="A4" s="111">
        <v>3.2</v>
      </c>
      <c r="B4" s="157">
        <v>41</v>
      </c>
      <c r="C4" s="157">
        <v>0.91600000000000004</v>
      </c>
      <c r="D4" s="157">
        <v>1.605</v>
      </c>
      <c r="E4" s="157">
        <v>2.117</v>
      </c>
      <c r="F4" s="157">
        <v>2.5089999999999999</v>
      </c>
      <c r="G4" s="157">
        <v>2.8090000000000002</v>
      </c>
      <c r="H4" s="157">
        <v>3.0459999999999998</v>
      </c>
      <c r="I4" s="157">
        <v>3.3170000000000002</v>
      </c>
      <c r="J4" s="157">
        <v>3.4489999999999998</v>
      </c>
      <c r="K4" s="157">
        <v>3.4910000000000001</v>
      </c>
    </row>
    <row r="5" spans="1:11" x14ac:dyDescent="0.3">
      <c r="A5" s="111">
        <v>3.3</v>
      </c>
      <c r="B5" s="157">
        <v>46</v>
      </c>
      <c r="C5" s="157">
        <v>0.90200000000000002</v>
      </c>
      <c r="D5" s="157">
        <v>1.585</v>
      </c>
      <c r="E5" s="157">
        <v>2.0880000000000001</v>
      </c>
      <c r="F5" s="157">
        <v>2.4740000000000002</v>
      </c>
      <c r="G5" s="157">
        <v>2.7730000000000001</v>
      </c>
      <c r="H5" s="157">
        <v>3.01</v>
      </c>
      <c r="I5" s="157">
        <v>3.3010000000000002</v>
      </c>
      <c r="J5" s="157">
        <v>3.4540000000000002</v>
      </c>
      <c r="K5" s="157">
        <v>3.5179999999999998</v>
      </c>
    </row>
    <row r="6" spans="1:11" x14ac:dyDescent="0.3">
      <c r="A6" s="111">
        <v>3.4</v>
      </c>
      <c r="B6" s="157">
        <v>51</v>
      </c>
      <c r="C6" s="157">
        <v>0.88700000000000001</v>
      </c>
      <c r="D6" s="157">
        <v>1.5640000000000001</v>
      </c>
      <c r="E6" s="157">
        <v>2.0579999999999998</v>
      </c>
      <c r="F6" s="157">
        <v>2.44</v>
      </c>
      <c r="G6" s="157">
        <v>2.738</v>
      </c>
      <c r="H6" s="157">
        <v>2.9750000000000001</v>
      </c>
      <c r="I6" s="157">
        <v>3.286</v>
      </c>
      <c r="J6" s="157">
        <v>3.4580000000000002</v>
      </c>
      <c r="K6" s="157">
        <v>3.5430000000000001</v>
      </c>
    </row>
    <row r="7" spans="1:11" x14ac:dyDescent="0.3">
      <c r="A7" s="111">
        <v>3.5</v>
      </c>
      <c r="B7" s="157">
        <v>56</v>
      </c>
      <c r="C7" s="157">
        <v>0.871</v>
      </c>
      <c r="D7" s="157">
        <v>1.542</v>
      </c>
      <c r="E7" s="157">
        <v>2.0299999999999998</v>
      </c>
      <c r="F7" s="157">
        <v>2.407</v>
      </c>
      <c r="G7" s="157">
        <v>2.7050000000000001</v>
      </c>
      <c r="H7" s="157">
        <v>2.9430000000000001</v>
      </c>
      <c r="I7" s="157">
        <v>3.2709999999999999</v>
      </c>
      <c r="J7" s="157">
        <v>3.4620000000000002</v>
      </c>
      <c r="K7" s="157">
        <v>3.5670000000000002</v>
      </c>
    </row>
    <row r="8" spans="1:11" x14ac:dyDescent="0.3">
      <c r="A8" s="111">
        <v>3.6</v>
      </c>
      <c r="B8" s="157">
        <v>61</v>
      </c>
      <c r="C8" s="157">
        <v>0.85499999999999998</v>
      </c>
      <c r="D8" s="157">
        <v>1.5209999999999999</v>
      </c>
      <c r="E8" s="157">
        <v>2.0030000000000001</v>
      </c>
      <c r="F8" s="157">
        <v>2.3769999999999998</v>
      </c>
      <c r="G8" s="157">
        <v>2.6739999999999999</v>
      </c>
      <c r="H8" s="157">
        <v>2.9129999999999998</v>
      </c>
      <c r="I8" s="157">
        <v>3.258</v>
      </c>
      <c r="J8" s="157">
        <v>3.4660000000000002</v>
      </c>
      <c r="K8" s="157">
        <v>3.59</v>
      </c>
    </row>
    <row r="9" spans="1:11" x14ac:dyDescent="0.3">
      <c r="A9" s="111">
        <v>3.7</v>
      </c>
      <c r="B9" s="157">
        <v>66</v>
      </c>
      <c r="C9" s="157">
        <v>0.83899999999999997</v>
      </c>
      <c r="D9" s="157">
        <v>1.4990000000000001</v>
      </c>
      <c r="E9" s="157">
        <v>1.978</v>
      </c>
      <c r="F9" s="157">
        <v>2.3490000000000002</v>
      </c>
      <c r="G9" s="157">
        <v>2.6469999999999998</v>
      </c>
      <c r="H9" s="157">
        <v>2.8860000000000001</v>
      </c>
      <c r="I9" s="157">
        <v>3.2450000000000001</v>
      </c>
      <c r="J9" s="157">
        <v>3.47</v>
      </c>
      <c r="K9" s="157">
        <v>3.6110000000000002</v>
      </c>
    </row>
    <row r="10" spans="1:11" x14ac:dyDescent="0.3">
      <c r="A10" s="111">
        <v>3.8</v>
      </c>
      <c r="B10" s="157">
        <v>71</v>
      </c>
      <c r="C10" s="157">
        <v>0.82199999999999995</v>
      </c>
      <c r="D10" s="157">
        <v>1.4770000000000001</v>
      </c>
      <c r="E10" s="157">
        <v>1.9550000000000001</v>
      </c>
      <c r="F10" s="157">
        <v>2.3239999999999998</v>
      </c>
      <c r="G10" s="157">
        <v>2.6219999999999999</v>
      </c>
      <c r="H10" s="157">
        <v>2.863</v>
      </c>
      <c r="I10" s="157">
        <v>3.234</v>
      </c>
      <c r="J10" s="157">
        <v>3.4729999999999999</v>
      </c>
      <c r="K10" s="157">
        <v>3.629</v>
      </c>
    </row>
    <row r="11" spans="1:11" x14ac:dyDescent="0.3">
      <c r="A11" s="111">
        <v>3.9</v>
      </c>
      <c r="B11" s="157">
        <v>76</v>
      </c>
      <c r="C11" s="157">
        <v>0.80400000000000005</v>
      </c>
      <c r="D11" s="157">
        <v>1.4550000000000001</v>
      </c>
      <c r="E11" s="157">
        <v>1.9330000000000001</v>
      </c>
      <c r="F11" s="157">
        <v>2.3010000000000002</v>
      </c>
      <c r="G11" s="157">
        <v>2.6</v>
      </c>
      <c r="H11" s="157">
        <v>2.8439999999999999</v>
      </c>
      <c r="I11" s="157">
        <v>3.2240000000000002</v>
      </c>
      <c r="J11" s="157">
        <v>3.4750000000000001</v>
      </c>
      <c r="K11" s="157">
        <v>3.6459999999999999</v>
      </c>
    </row>
    <row r="12" spans="1:11" x14ac:dyDescent="0.3">
      <c r="A12" s="111">
        <v>4</v>
      </c>
      <c r="B12" s="157">
        <v>81</v>
      </c>
      <c r="C12" s="157">
        <v>0.78700000000000003</v>
      </c>
      <c r="D12" s="157">
        <v>1.4330000000000001</v>
      </c>
      <c r="E12" s="157">
        <v>1.9119999999999999</v>
      </c>
      <c r="F12" s="157">
        <v>2.2810000000000001</v>
      </c>
      <c r="G12" s="157">
        <v>2.581</v>
      </c>
      <c r="H12" s="157">
        <v>2.827</v>
      </c>
      <c r="I12" s="157">
        <v>3.214</v>
      </c>
      <c r="J12" s="157">
        <v>3.4780000000000002</v>
      </c>
      <c r="K12" s="157">
        <v>3.66</v>
      </c>
    </row>
    <row r="13" spans="1:11" x14ac:dyDescent="0.3">
      <c r="A13" s="111">
        <v>4.0999999999999996</v>
      </c>
      <c r="B13" s="157">
        <v>86</v>
      </c>
      <c r="C13" s="157">
        <v>0.76900000000000002</v>
      </c>
      <c r="D13" s="157">
        <v>1.4119999999999999</v>
      </c>
      <c r="E13" s="157">
        <v>1.8919999999999999</v>
      </c>
      <c r="F13" s="157">
        <v>2.2629999999999999</v>
      </c>
      <c r="G13" s="157">
        <v>2.5640000000000001</v>
      </c>
      <c r="H13" s="157">
        <v>2.8119999999999998</v>
      </c>
      <c r="I13" s="157">
        <v>3.206</v>
      </c>
      <c r="J13" s="157">
        <v>3.48</v>
      </c>
      <c r="K13" s="157">
        <v>3.6720000000000002</v>
      </c>
    </row>
    <row r="14" spans="1:11" x14ac:dyDescent="0.3">
      <c r="A14" s="111">
        <v>4.2</v>
      </c>
      <c r="B14" s="157">
        <v>91</v>
      </c>
      <c r="C14" s="157">
        <v>0.752</v>
      </c>
      <c r="D14" s="157">
        <v>1.39</v>
      </c>
      <c r="E14" s="157">
        <v>1.8740000000000001</v>
      </c>
      <c r="F14" s="157">
        <v>2.246</v>
      </c>
      <c r="G14" s="157">
        <v>2.548</v>
      </c>
      <c r="H14" s="157">
        <v>2.7989999999999999</v>
      </c>
      <c r="I14" s="157">
        <v>3.1930000000000001</v>
      </c>
      <c r="J14" s="157">
        <v>3.4820000000000002</v>
      </c>
      <c r="K14" s="157">
        <v>3.6819999999999999</v>
      </c>
    </row>
    <row r="15" spans="1:11" x14ac:dyDescent="0.3">
      <c r="A15" s="111">
        <v>4.3</v>
      </c>
      <c r="B15" s="157">
        <v>96</v>
      </c>
      <c r="C15" s="157">
        <v>0.73499999999999999</v>
      </c>
      <c r="D15" s="157">
        <v>1.37</v>
      </c>
      <c r="E15" s="157">
        <v>1.855</v>
      </c>
      <c r="F15" s="157">
        <v>2.23</v>
      </c>
      <c r="G15" s="157">
        <v>2.5339999999999998</v>
      </c>
      <c r="H15" s="157">
        <v>2.7869999999999999</v>
      </c>
      <c r="I15" s="157">
        <v>3.1930000000000001</v>
      </c>
      <c r="J15" s="157">
        <v>3.49</v>
      </c>
      <c r="K15" s="157">
        <v>3.69</v>
      </c>
    </row>
    <row r="16" spans="1:11" x14ac:dyDescent="0.3">
      <c r="A16" s="111">
        <v>4.4000000000000004</v>
      </c>
      <c r="B16" s="157">
        <v>101</v>
      </c>
      <c r="C16" s="157">
        <v>0.72</v>
      </c>
      <c r="D16" s="157">
        <v>1.35</v>
      </c>
      <c r="E16" s="157">
        <v>1.837</v>
      </c>
      <c r="F16" s="157">
        <v>2.214</v>
      </c>
      <c r="G16" s="157">
        <v>2.52</v>
      </c>
      <c r="H16" s="157">
        <v>2.7749999999999999</v>
      </c>
      <c r="I16" s="157">
        <v>3.1829999999999998</v>
      </c>
      <c r="J16" s="157">
        <v>3.488</v>
      </c>
      <c r="K16" s="157">
        <v>3.6960000000000002</v>
      </c>
    </row>
    <row r="17" spans="1:11" x14ac:dyDescent="0.3">
      <c r="A17" s="111">
        <v>4.5</v>
      </c>
      <c r="B17" s="157">
        <v>106</v>
      </c>
      <c r="C17" s="157">
        <v>0.70499999999999996</v>
      </c>
      <c r="D17" s="157">
        <v>1.33</v>
      </c>
      <c r="E17" s="157">
        <v>1.82</v>
      </c>
      <c r="F17" s="157">
        <v>2.1989999999999998</v>
      </c>
      <c r="G17" s="157">
        <v>2.5070000000000001</v>
      </c>
      <c r="H17" s="157">
        <v>2.7650000000000001</v>
      </c>
      <c r="I17" s="157">
        <v>3.1829999999999998</v>
      </c>
      <c r="J17" s="157">
        <v>3.488</v>
      </c>
      <c r="K17" s="157">
        <v>3.7</v>
      </c>
    </row>
    <row r="18" spans="1:11" x14ac:dyDescent="0.3">
      <c r="A18" s="111">
        <v>4.5999999999999996</v>
      </c>
      <c r="B18" s="157">
        <v>111</v>
      </c>
      <c r="C18" s="157">
        <v>0.69099999999999995</v>
      </c>
      <c r="D18" s="157">
        <v>1.3120000000000001</v>
      </c>
      <c r="E18" s="157">
        <v>1.802</v>
      </c>
      <c r="F18" s="157">
        <v>2.1840000000000002</v>
      </c>
      <c r="G18" s="157">
        <v>2.4940000000000002</v>
      </c>
      <c r="H18" s="157">
        <v>2.7549999999999999</v>
      </c>
      <c r="I18" s="157">
        <v>3.1779999999999999</v>
      </c>
      <c r="J18" s="157">
        <v>3.49</v>
      </c>
      <c r="K18" s="157">
        <v>3.7010000000000001</v>
      </c>
    </row>
    <row r="19" spans="1:11" x14ac:dyDescent="0.3">
      <c r="A19" s="111">
        <v>4.7</v>
      </c>
      <c r="B19" s="157">
        <v>116</v>
      </c>
      <c r="C19" s="157">
        <v>0.67800000000000005</v>
      </c>
      <c r="D19" s="157">
        <v>1.294</v>
      </c>
      <c r="E19" s="157">
        <v>1.7849999999999999</v>
      </c>
      <c r="F19" s="157">
        <v>2.169</v>
      </c>
      <c r="G19" s="157">
        <v>2.4820000000000002</v>
      </c>
      <c r="H19" s="157">
        <v>2.7450000000000001</v>
      </c>
      <c r="I19" s="157">
        <v>3.1779999999999999</v>
      </c>
      <c r="J19" s="157">
        <v>3.49</v>
      </c>
      <c r="K19" s="157">
        <v>3.7029999999999998</v>
      </c>
    </row>
    <row r="20" spans="1:11" x14ac:dyDescent="0.3">
      <c r="A20" s="111">
        <v>4.8</v>
      </c>
      <c r="B20" s="157">
        <v>121</v>
      </c>
      <c r="C20" s="157">
        <v>0.66600000000000004</v>
      </c>
      <c r="D20" s="157">
        <v>1.2769999999999999</v>
      </c>
      <c r="E20" s="157">
        <v>1.768</v>
      </c>
      <c r="F20" s="157">
        <v>2.1549999999999998</v>
      </c>
      <c r="G20" s="157">
        <v>2.4710000000000001</v>
      </c>
      <c r="H20" s="157">
        <v>2.7269999999999999</v>
      </c>
      <c r="I20" s="157">
        <v>3.169</v>
      </c>
      <c r="J20" s="157">
        <v>3.4940000000000002</v>
      </c>
      <c r="K20" s="157">
        <v>3.7050000000000001</v>
      </c>
    </row>
    <row r="21" spans="1:11" x14ac:dyDescent="0.3">
      <c r="A21" s="111">
        <v>4.9000000000000004</v>
      </c>
      <c r="B21" s="157">
        <v>126</v>
      </c>
      <c r="C21" s="157">
        <v>0.65500000000000003</v>
      </c>
      <c r="D21" s="157">
        <v>1.26</v>
      </c>
      <c r="E21" s="157">
        <v>1.752</v>
      </c>
      <c r="F21" s="157">
        <v>2.141</v>
      </c>
      <c r="G21" s="157">
        <v>2.46</v>
      </c>
      <c r="H21" s="157">
        <v>2.7269999999999999</v>
      </c>
      <c r="I21" s="157">
        <v>3.169</v>
      </c>
      <c r="J21" s="157">
        <v>3.4940000000000002</v>
      </c>
      <c r="K21" s="157">
        <v>3.7050000000000001</v>
      </c>
    </row>
    <row r="22" spans="1:11" x14ac:dyDescent="0.3">
      <c r="A22" s="111">
        <v>5</v>
      </c>
      <c r="B22" s="157">
        <v>131</v>
      </c>
      <c r="C22" s="157">
        <v>0.64400000000000002</v>
      </c>
      <c r="D22" s="157">
        <v>1.2430000000000001</v>
      </c>
      <c r="E22" s="157">
        <v>1.736</v>
      </c>
      <c r="F22" s="157">
        <v>2.1280000000000001</v>
      </c>
      <c r="G22" s="157">
        <v>2.4489999999999998</v>
      </c>
      <c r="H22" s="157">
        <v>2.7189999999999999</v>
      </c>
      <c r="I22" s="157">
        <v>3.1659999999999999</v>
      </c>
      <c r="J22" s="157">
        <v>3.4969999999999999</v>
      </c>
      <c r="K22" s="157">
        <v>3.7040000000000002</v>
      </c>
    </row>
    <row r="23" spans="1:11" x14ac:dyDescent="0.3">
      <c r="A23" s="111">
        <v>5.0999999999999996</v>
      </c>
      <c r="B23" s="157">
        <v>136</v>
      </c>
      <c r="C23" s="157">
        <v>0.63400000000000001</v>
      </c>
      <c r="D23" s="157">
        <v>1.2270000000000001</v>
      </c>
      <c r="E23" s="157">
        <v>1.72</v>
      </c>
      <c r="F23" s="157">
        <v>2.1150000000000002</v>
      </c>
      <c r="G23" s="157">
        <v>2.4390000000000001</v>
      </c>
      <c r="H23" s="157">
        <v>2.7120000000000002</v>
      </c>
      <c r="I23" s="157">
        <v>3.1640000000000001</v>
      </c>
      <c r="J23" s="157">
        <v>3.4990000000000001</v>
      </c>
      <c r="K23" s="157">
        <v>3.702</v>
      </c>
    </row>
    <row r="24" spans="1:11" x14ac:dyDescent="0.3">
      <c r="A24" s="111">
        <v>5.2</v>
      </c>
      <c r="B24" s="157">
        <v>141</v>
      </c>
      <c r="C24" s="157">
        <v>0.625</v>
      </c>
      <c r="D24" s="157">
        <v>1.21</v>
      </c>
      <c r="E24" s="157">
        <v>1.706</v>
      </c>
      <c r="F24" s="157">
        <v>2.1019999999999999</v>
      </c>
      <c r="G24" s="157">
        <v>2.4289999999999998</v>
      </c>
      <c r="H24" s="157">
        <v>2.698</v>
      </c>
      <c r="I24" s="157">
        <v>3.1619999999999999</v>
      </c>
      <c r="J24" s="157">
        <v>3.5</v>
      </c>
      <c r="K24" s="157">
        <v>3.7</v>
      </c>
    </row>
    <row r="25" spans="1:11" x14ac:dyDescent="0.3">
      <c r="A25" s="111">
        <v>5.3</v>
      </c>
      <c r="B25" s="157">
        <v>146</v>
      </c>
      <c r="C25" s="157">
        <v>0.61599999999999999</v>
      </c>
      <c r="D25" s="157">
        <v>1.1950000000000001</v>
      </c>
      <c r="E25" s="157">
        <v>1.6910000000000001</v>
      </c>
      <c r="F25" s="157">
        <v>2.09</v>
      </c>
      <c r="G25" s="157">
        <v>2.42</v>
      </c>
      <c r="H25" s="157">
        <v>2.698</v>
      </c>
      <c r="I25" s="157">
        <v>3.16</v>
      </c>
      <c r="J25" s="157">
        <v>3.5009999999999999</v>
      </c>
      <c r="K25" s="157">
        <v>3.698</v>
      </c>
    </row>
    <row r="26" spans="1:11" x14ac:dyDescent="0.3">
      <c r="A26" s="111">
        <v>5.4</v>
      </c>
      <c r="B26" s="157">
        <v>151</v>
      </c>
      <c r="C26" s="157">
        <v>0.60799999999999998</v>
      </c>
      <c r="D26" s="157">
        <v>1.179</v>
      </c>
      <c r="E26" s="157">
        <v>1.677</v>
      </c>
      <c r="F26" s="157">
        <v>2.0779999999999998</v>
      </c>
      <c r="G26" s="157">
        <v>2.41</v>
      </c>
      <c r="H26" s="157">
        <v>2.698</v>
      </c>
      <c r="I26" s="157">
        <v>3.16</v>
      </c>
      <c r="J26" s="157">
        <v>3.5009999999999999</v>
      </c>
      <c r="K26" s="157">
        <v>3.6949999999999998</v>
      </c>
    </row>
    <row r="27" spans="1:11" x14ac:dyDescent="0.3">
      <c r="A27" s="111">
        <v>5.5</v>
      </c>
      <c r="B27" s="157">
        <v>156</v>
      </c>
      <c r="C27" s="157">
        <v>0.6</v>
      </c>
      <c r="D27" s="157">
        <v>1.1639999999999999</v>
      </c>
      <c r="E27" s="157">
        <v>1.6639999999999999</v>
      </c>
      <c r="F27" s="157">
        <v>2.0670000000000002</v>
      </c>
      <c r="G27" s="157">
        <v>2.4020000000000001</v>
      </c>
      <c r="H27" s="157">
        <v>2.6869999999999998</v>
      </c>
      <c r="I27" s="157">
        <v>3.1560000000000001</v>
      </c>
      <c r="J27" s="157">
        <v>3.5019999999999998</v>
      </c>
      <c r="K27" s="157">
        <v>3.6920000000000002</v>
      </c>
    </row>
    <row r="28" spans="1:11" x14ac:dyDescent="0.3">
      <c r="A28" s="111">
        <v>5.6</v>
      </c>
      <c r="B28" s="157">
        <v>161</v>
      </c>
      <c r="C28" s="157">
        <v>0.59199999999999997</v>
      </c>
      <c r="D28" s="157">
        <v>1.1499999999999999</v>
      </c>
      <c r="E28" s="157">
        <v>1.65</v>
      </c>
      <c r="F28" s="157">
        <v>2.0569999999999999</v>
      </c>
      <c r="G28" s="157">
        <v>2.3919999999999999</v>
      </c>
      <c r="H28" s="157">
        <v>2.6869999999999998</v>
      </c>
      <c r="I28" s="157">
        <v>3.1560000000000001</v>
      </c>
      <c r="J28" s="157">
        <v>3.5019999999999998</v>
      </c>
      <c r="K28" s="157">
        <v>3.6890000000000001</v>
      </c>
    </row>
    <row r="29" spans="1:11" x14ac:dyDescent="0.3">
      <c r="A29" s="111">
        <v>5.7</v>
      </c>
      <c r="B29" s="157">
        <v>166</v>
      </c>
      <c r="C29" s="157">
        <v>0.58399999999999996</v>
      </c>
      <c r="D29" s="157">
        <v>1.1359999999999999</v>
      </c>
      <c r="E29" s="157">
        <v>1.637</v>
      </c>
      <c r="F29" s="157">
        <v>2.0449999999999999</v>
      </c>
      <c r="G29" s="157">
        <v>2.3860000000000001</v>
      </c>
      <c r="H29" s="157">
        <v>2.677</v>
      </c>
      <c r="I29" s="157">
        <v>3.1520000000000001</v>
      </c>
      <c r="J29" s="157">
        <v>3.5019999999999998</v>
      </c>
      <c r="K29" s="157">
        <v>3.6850000000000001</v>
      </c>
    </row>
    <row r="30" spans="1:11" x14ac:dyDescent="0.3">
      <c r="A30" s="111">
        <v>5.8</v>
      </c>
      <c r="B30" s="157">
        <v>171</v>
      </c>
      <c r="C30" s="157">
        <v>0.57699999999999996</v>
      </c>
      <c r="D30" s="157">
        <v>1.123</v>
      </c>
      <c r="E30" s="157">
        <v>1.625</v>
      </c>
      <c r="F30" s="157">
        <v>2.0350000000000001</v>
      </c>
      <c r="G30" s="157">
        <v>2.3860000000000001</v>
      </c>
      <c r="H30" s="157">
        <v>2.677</v>
      </c>
      <c r="I30" s="157">
        <v>3.1520000000000001</v>
      </c>
      <c r="J30" s="157">
        <v>3.5019999999999998</v>
      </c>
      <c r="K30" s="157">
        <v>3.6819999999999999</v>
      </c>
    </row>
    <row r="31" spans="1:11" x14ac:dyDescent="0.3">
      <c r="A31" s="111">
        <v>5.9</v>
      </c>
      <c r="B31" s="157">
        <v>176</v>
      </c>
      <c r="C31" s="157">
        <v>0.56999999999999995</v>
      </c>
      <c r="D31" s="157">
        <v>1.111</v>
      </c>
      <c r="E31" s="157">
        <v>1.6120000000000001</v>
      </c>
      <c r="F31" s="157">
        <v>2.0249999999999999</v>
      </c>
      <c r="G31" s="157">
        <v>2.3719999999999999</v>
      </c>
      <c r="H31" s="157">
        <v>2.6680000000000001</v>
      </c>
      <c r="I31" s="157">
        <v>3.15</v>
      </c>
      <c r="J31" s="157">
        <v>3.5009999999999999</v>
      </c>
      <c r="K31" s="157">
        <v>3.6779999999999999</v>
      </c>
    </row>
    <row r="32" spans="1:11" x14ac:dyDescent="0.3">
      <c r="A32" s="111">
        <v>6</v>
      </c>
      <c r="B32" s="157">
        <v>181</v>
      </c>
      <c r="C32" s="157">
        <v>0.56299999999999994</v>
      </c>
      <c r="D32" s="157">
        <v>1.099</v>
      </c>
      <c r="E32" s="157">
        <v>1.6</v>
      </c>
      <c r="F32" s="157">
        <v>2.0150000000000001</v>
      </c>
      <c r="G32" s="157">
        <v>2.3650000000000002</v>
      </c>
      <c r="H32" s="157">
        <v>2.6640000000000001</v>
      </c>
      <c r="I32" s="157">
        <v>3.1469999999999998</v>
      </c>
      <c r="J32" s="157">
        <v>3.5009999999999999</v>
      </c>
      <c r="K32" s="157">
        <v>3.6739999999999999</v>
      </c>
    </row>
    <row r="33" spans="1:11" x14ac:dyDescent="0.3">
      <c r="A33" s="111">
        <v>6.1</v>
      </c>
      <c r="B33" s="157">
        <v>186</v>
      </c>
      <c r="C33" s="157">
        <v>0.55600000000000005</v>
      </c>
      <c r="D33" s="157">
        <v>1.089</v>
      </c>
      <c r="E33" s="157">
        <v>1.5880000000000001</v>
      </c>
      <c r="F33" s="157">
        <v>2.0059999999999998</v>
      </c>
      <c r="G33" s="157">
        <v>2.3580000000000001</v>
      </c>
      <c r="H33" s="157">
        <v>2.661</v>
      </c>
      <c r="I33" s="157">
        <v>3.1469999999999998</v>
      </c>
      <c r="J33" s="157"/>
      <c r="K33" s="157">
        <v>3.67</v>
      </c>
    </row>
    <row r="34" spans="1:11" x14ac:dyDescent="0.3">
      <c r="A34" s="111">
        <v>6.2</v>
      </c>
      <c r="K34" s="157">
        <v>3.6659999999999999</v>
      </c>
    </row>
    <row r="35" spans="1:11" x14ac:dyDescent="0.3">
      <c r="A35" s="111">
        <v>6.3</v>
      </c>
      <c r="B35" s="157">
        <v>186</v>
      </c>
      <c r="C35" s="157">
        <v>0.55600000000000005</v>
      </c>
      <c r="D35" s="157">
        <v>1.089</v>
      </c>
      <c r="E35" s="157">
        <v>1.5880000000000001</v>
      </c>
      <c r="F35" s="157">
        <v>2.0059999999999998</v>
      </c>
      <c r="G35" s="157">
        <v>2.3580000000000001</v>
      </c>
      <c r="H35" s="157">
        <v>2.661</v>
      </c>
      <c r="I35" s="157">
        <v>3.1469999999999998</v>
      </c>
      <c r="J35" s="157">
        <v>3.5</v>
      </c>
      <c r="K35" s="157">
        <v>3.661</v>
      </c>
    </row>
    <row r="36" spans="1:11" x14ac:dyDescent="0.3">
      <c r="A36" s="111">
        <v>6.4</v>
      </c>
      <c r="B36" s="157">
        <v>191</v>
      </c>
      <c r="C36" s="157">
        <v>0.54900000000000004</v>
      </c>
      <c r="D36" s="157">
        <v>1.079</v>
      </c>
      <c r="E36" s="157">
        <v>1.5760000000000001</v>
      </c>
      <c r="F36" s="157">
        <v>1.9970000000000001</v>
      </c>
      <c r="G36" s="157">
        <v>2.3519999999999999</v>
      </c>
      <c r="H36" s="157">
        <v>2.657</v>
      </c>
      <c r="I36" s="157">
        <v>3.1459999999999999</v>
      </c>
      <c r="J36" s="157">
        <v>3.4980000000000002</v>
      </c>
      <c r="K36" s="157">
        <v>3.657</v>
      </c>
    </row>
    <row r="37" spans="1:11" x14ac:dyDescent="0.3">
      <c r="A37" s="111">
        <v>6.5</v>
      </c>
      <c r="B37" s="157">
        <v>196</v>
      </c>
      <c r="C37" s="157">
        <v>0.54200000000000004</v>
      </c>
      <c r="D37" s="157">
        <v>1.069</v>
      </c>
      <c r="E37" s="157">
        <v>1.5640000000000001</v>
      </c>
      <c r="F37" s="157">
        <v>1.9890000000000001</v>
      </c>
      <c r="G37" s="157">
        <v>2.3460000000000001</v>
      </c>
      <c r="H37" s="157">
        <v>2.6539999999999999</v>
      </c>
      <c r="I37" s="157">
        <v>3.1440000000000001</v>
      </c>
      <c r="J37" s="157">
        <v>3.4969999999999999</v>
      </c>
      <c r="K37" s="157">
        <v>3.6520000000000001</v>
      </c>
    </row>
    <row r="38" spans="1:11" x14ac:dyDescent="0.3">
      <c r="A38" s="111">
        <v>6.6</v>
      </c>
      <c r="B38" s="157">
        <v>201</v>
      </c>
      <c r="C38" s="157">
        <v>0.53500000000000003</v>
      </c>
      <c r="D38" s="157">
        <v>1.06</v>
      </c>
      <c r="E38" s="157">
        <v>1.552</v>
      </c>
      <c r="F38" s="157">
        <v>1.9810000000000001</v>
      </c>
      <c r="G38" s="157">
        <v>2.34</v>
      </c>
      <c r="H38" s="157">
        <v>2.6509999999999998</v>
      </c>
      <c r="I38" s="157">
        <v>3.1429999999999998</v>
      </c>
      <c r="J38" s="157">
        <v>3.4950000000000001</v>
      </c>
      <c r="K38" s="157">
        <v>3.6469999999999998</v>
      </c>
    </row>
    <row r="39" spans="1:11" x14ac:dyDescent="0.3">
      <c r="B39" s="157">
        <v>206</v>
      </c>
      <c r="C39" s="157">
        <v>0.52900000000000003</v>
      </c>
      <c r="D39" s="157">
        <v>1.052</v>
      </c>
      <c r="E39" s="157">
        <v>1.5409999999999999</v>
      </c>
      <c r="F39" s="157">
        <v>1.972</v>
      </c>
      <c r="G39" s="157">
        <v>2.335</v>
      </c>
      <c r="H39" s="157">
        <v>2.6480000000000001</v>
      </c>
      <c r="I39" s="157">
        <v>3.1419999999999999</v>
      </c>
      <c r="J39" s="157">
        <v>3.4929999999999999</v>
      </c>
      <c r="K39" s="157">
        <v>3.6419999999999999</v>
      </c>
    </row>
    <row r="40" spans="1:11" x14ac:dyDescent="0.3">
      <c r="B40" s="157">
        <v>211</v>
      </c>
      <c r="C40" s="157">
        <v>0.52300000000000002</v>
      </c>
      <c r="D40" s="157">
        <v>1.044</v>
      </c>
      <c r="E40" s="157">
        <v>1.5309999999999999</v>
      </c>
      <c r="F40" s="157">
        <v>1.964</v>
      </c>
      <c r="G40" s="157">
        <v>2.3290000000000002</v>
      </c>
      <c r="H40" s="157">
        <v>2.645</v>
      </c>
      <c r="I40" s="157">
        <v>3.141</v>
      </c>
      <c r="J40" s="157">
        <v>3.4910000000000001</v>
      </c>
      <c r="K40" s="157">
        <v>3.6360000000000001</v>
      </c>
    </row>
    <row r="41" spans="1:11" x14ac:dyDescent="0.3">
      <c r="B41" s="157">
        <v>216</v>
      </c>
      <c r="C41" s="157">
        <v>0.51800000000000002</v>
      </c>
      <c r="D41" s="157">
        <v>1.036</v>
      </c>
      <c r="E41" s="157">
        <v>1.52</v>
      </c>
      <c r="F41" s="157">
        <v>1.9570000000000001</v>
      </c>
      <c r="G41" s="157">
        <v>2.3239999999999998</v>
      </c>
      <c r="H41" s="157">
        <v>2.6419999999999999</v>
      </c>
      <c r="I41" s="157">
        <v>3.1389999999999998</v>
      </c>
      <c r="J41" s="157">
        <v>3.4889999999999999</v>
      </c>
      <c r="K41" s="157">
        <v>3.657</v>
      </c>
    </row>
    <row r="42" spans="1:11" x14ac:dyDescent="0.3">
      <c r="B42" s="157">
        <v>221</v>
      </c>
      <c r="C42" s="157">
        <v>0.51300000000000001</v>
      </c>
      <c r="D42" s="157">
        <v>1.0289999999999999</v>
      </c>
      <c r="E42" s="157">
        <v>1.5109999999999999</v>
      </c>
      <c r="F42" s="157">
        <v>1.9490000000000001</v>
      </c>
      <c r="G42" s="157">
        <v>2.319</v>
      </c>
      <c r="H42" s="157">
        <v>2.6389999999999998</v>
      </c>
      <c r="I42" s="157">
        <v>3.1379999999999999</v>
      </c>
      <c r="J42" s="157">
        <v>3.4870000000000001</v>
      </c>
      <c r="K42" s="157">
        <v>3.657</v>
      </c>
    </row>
    <row r="43" spans="1:11" x14ac:dyDescent="0.3">
      <c r="B43" s="157">
        <v>226</v>
      </c>
      <c r="C43" s="157">
        <v>0.50900000000000001</v>
      </c>
      <c r="D43" s="157">
        <v>1.0209999999999999</v>
      </c>
      <c r="E43" s="157">
        <v>1.502</v>
      </c>
      <c r="F43" s="157">
        <v>1.9410000000000001</v>
      </c>
      <c r="G43" s="157">
        <v>2.3140000000000001</v>
      </c>
      <c r="H43" s="157">
        <v>2.6360000000000001</v>
      </c>
      <c r="I43" s="157">
        <v>3.137</v>
      </c>
      <c r="J43" s="157">
        <v>3.4849999999999999</v>
      </c>
      <c r="K43" s="157">
        <v>3.657</v>
      </c>
    </row>
    <row r="44" spans="1:11" x14ac:dyDescent="0.3">
      <c r="A44" s="157">
        <v>36</v>
      </c>
      <c r="B44" s="157">
        <v>231</v>
      </c>
      <c r="C44" s="157">
        <v>0.505</v>
      </c>
      <c r="D44" s="157">
        <v>1.014</v>
      </c>
      <c r="E44" s="157">
        <v>1.4930000000000001</v>
      </c>
      <c r="F44" s="157">
        <v>1.9339999999999999</v>
      </c>
      <c r="G44" s="157">
        <v>2.31</v>
      </c>
      <c r="H44" s="157">
        <v>2.633</v>
      </c>
      <c r="I44" s="157">
        <v>3.1349999999999998</v>
      </c>
      <c r="J44" s="157">
        <v>3.4830000000000001</v>
      </c>
      <c r="K44" s="157">
        <v>3.625</v>
      </c>
    </row>
    <row r="45" spans="1:11" x14ac:dyDescent="0.3">
      <c r="A45" s="157">
        <v>41</v>
      </c>
      <c r="B45" s="157">
        <v>236</v>
      </c>
      <c r="C45" s="157">
        <v>0.502</v>
      </c>
      <c r="D45" s="157">
        <v>1.0069999999999999</v>
      </c>
      <c r="E45" s="157">
        <v>1.484</v>
      </c>
      <c r="F45" s="157">
        <v>1.9259999999999999</v>
      </c>
      <c r="G45" s="157">
        <v>2.3050000000000002</v>
      </c>
      <c r="H45" s="157">
        <v>2.6309999999999998</v>
      </c>
      <c r="I45" s="157">
        <v>3.1339999999999999</v>
      </c>
      <c r="J45" s="157">
        <v>3.4769999999999999</v>
      </c>
      <c r="K45" s="157">
        <v>3.6190000000000002</v>
      </c>
    </row>
    <row r="46" spans="1:11" x14ac:dyDescent="0.3">
      <c r="A46" s="157">
        <v>46</v>
      </c>
      <c r="B46" s="157">
        <v>241</v>
      </c>
      <c r="C46" s="157">
        <v>0.499</v>
      </c>
      <c r="D46" s="157">
        <v>1</v>
      </c>
      <c r="E46" s="157">
        <v>1.476</v>
      </c>
      <c r="F46" s="157">
        <v>1.919</v>
      </c>
      <c r="G46" s="157">
        <v>2.3010000000000002</v>
      </c>
      <c r="H46" s="157">
        <v>2.6280000000000001</v>
      </c>
      <c r="I46" s="157">
        <v>3.133</v>
      </c>
      <c r="J46" s="157">
        <v>3.4729999999999999</v>
      </c>
      <c r="K46" s="157">
        <v>3.613</v>
      </c>
    </row>
    <row r="47" spans="1:11" x14ac:dyDescent="0.3">
      <c r="A47" s="157">
        <v>51</v>
      </c>
    </row>
    <row r="48" spans="1:11" x14ac:dyDescent="0.3">
      <c r="A48" s="157">
        <v>56</v>
      </c>
      <c r="B48" s="157">
        <v>246</v>
      </c>
      <c r="C48" s="157">
        <v>0.496</v>
      </c>
      <c r="D48" s="157">
        <v>0.99299999999999999</v>
      </c>
      <c r="E48" s="157">
        <v>1.4690000000000001</v>
      </c>
      <c r="F48" s="157">
        <v>1.9119999999999999</v>
      </c>
      <c r="G48" s="157">
        <v>2.2959999999999998</v>
      </c>
      <c r="H48" s="157">
        <v>2.625</v>
      </c>
      <c r="I48" s="157">
        <v>3.1309999999999998</v>
      </c>
      <c r="J48" s="157">
        <v>3.47</v>
      </c>
    </row>
    <row r="49" spans="1:10" x14ac:dyDescent="0.3">
      <c r="A49" s="157">
        <v>61</v>
      </c>
      <c r="B49" s="157">
        <v>251</v>
      </c>
      <c r="C49" s="157">
        <v>0.49399999999999999</v>
      </c>
      <c r="D49" s="157">
        <v>0.99099999999999999</v>
      </c>
      <c r="E49" s="157">
        <v>1.462</v>
      </c>
      <c r="F49" s="157">
        <v>1.9059999999999999</v>
      </c>
      <c r="G49" s="157">
        <v>2.2890000000000001</v>
      </c>
      <c r="H49" s="157">
        <v>2.6190000000000002</v>
      </c>
      <c r="I49" s="157">
        <v>3.129</v>
      </c>
      <c r="J49" s="157">
        <v>3.468</v>
      </c>
    </row>
    <row r="50" spans="1:10" x14ac:dyDescent="0.3">
      <c r="A50" s="157">
        <v>66</v>
      </c>
      <c r="B50" s="157">
        <v>256</v>
      </c>
      <c r="C50" s="157">
        <v>0.49099999999999999</v>
      </c>
      <c r="D50" s="157">
        <v>0.98699999999999999</v>
      </c>
      <c r="E50" s="157">
        <v>1.4550000000000001</v>
      </c>
      <c r="F50" s="157">
        <v>1.8979999999999999</v>
      </c>
      <c r="G50" s="157">
        <v>2.282</v>
      </c>
      <c r="H50" s="157">
        <v>2.6120000000000001</v>
      </c>
      <c r="I50" s="157">
        <v>3.1280000000000001</v>
      </c>
      <c r="J50" s="157">
        <v>3.4660000000000002</v>
      </c>
    </row>
    <row r="51" spans="1:10" x14ac:dyDescent="0.3">
      <c r="A51" s="157">
        <v>71</v>
      </c>
      <c r="B51" s="157">
        <v>261</v>
      </c>
      <c r="C51" s="157">
        <v>0.48699999999999999</v>
      </c>
      <c r="D51" s="157">
        <v>0.96899999999999997</v>
      </c>
      <c r="E51" s="157">
        <v>1.4419999999999999</v>
      </c>
      <c r="F51" s="157">
        <v>1.895</v>
      </c>
      <c r="G51" s="157">
        <v>2.2799999999999998</v>
      </c>
      <c r="H51" s="157">
        <v>2.61</v>
      </c>
      <c r="I51" s="157">
        <v>3.1240000000000001</v>
      </c>
      <c r="J51" s="157">
        <v>3.4529999999999998</v>
      </c>
    </row>
    <row r="52" spans="1:10" x14ac:dyDescent="0.3">
      <c r="A52" s="157">
        <v>76</v>
      </c>
      <c r="B52" s="157">
        <v>266</v>
      </c>
      <c r="C52" s="157">
        <v>0.48299999999999998</v>
      </c>
      <c r="D52" s="157">
        <v>0.96899999999999997</v>
      </c>
      <c r="E52" s="157">
        <v>1.4419999999999999</v>
      </c>
      <c r="F52" s="157">
        <v>1.895</v>
      </c>
      <c r="G52" s="157">
        <v>2.2799999999999998</v>
      </c>
      <c r="H52" s="157">
        <v>2.61</v>
      </c>
      <c r="I52" s="157">
        <v>3.1240000000000001</v>
      </c>
      <c r="J52" s="157">
        <v>3.4529999999999998</v>
      </c>
    </row>
    <row r="53" spans="1:10" x14ac:dyDescent="0.3">
      <c r="A53" s="157">
        <v>81</v>
      </c>
      <c r="B53" s="157">
        <v>271</v>
      </c>
      <c r="C53" s="157">
        <v>0.47899999999999998</v>
      </c>
      <c r="D53" s="157">
        <v>0.95399999999999996</v>
      </c>
      <c r="E53" s="157">
        <v>1.4239999999999999</v>
      </c>
      <c r="F53" s="157">
        <v>1.8680000000000001</v>
      </c>
      <c r="G53" s="157">
        <v>2.2679999999999998</v>
      </c>
      <c r="H53" s="157">
        <v>2.6040000000000001</v>
      </c>
      <c r="I53" s="157">
        <v>3.1179999999999999</v>
      </c>
      <c r="J53" s="157">
        <v>3.448</v>
      </c>
    </row>
    <row r="54" spans="1:10" x14ac:dyDescent="0.3">
      <c r="A54" s="157">
        <v>86</v>
      </c>
      <c r="B54" s="157">
        <v>286</v>
      </c>
      <c r="C54" s="157">
        <v>0.47699999999999998</v>
      </c>
      <c r="D54" s="157">
        <v>0.95</v>
      </c>
      <c r="E54" s="157">
        <v>1.419</v>
      </c>
      <c r="F54" s="157">
        <v>1.8620000000000001</v>
      </c>
      <c r="G54" s="157">
        <v>2.2639999999999998</v>
      </c>
      <c r="H54" s="157">
        <v>2.6</v>
      </c>
      <c r="I54" s="157">
        <v>3.1150000000000002</v>
      </c>
      <c r="J54" s="157">
        <v>3.4430000000000001</v>
      </c>
    </row>
    <row r="55" spans="1:10" x14ac:dyDescent="0.3">
      <c r="A55" s="157">
        <v>91</v>
      </c>
      <c r="B55" s="157">
        <v>291</v>
      </c>
      <c r="C55" s="157">
        <v>0.47199999999999998</v>
      </c>
      <c r="D55" s="157">
        <v>0.94199999999999995</v>
      </c>
      <c r="E55" s="157">
        <v>1.409</v>
      </c>
      <c r="F55" s="157">
        <v>1.8520000000000001</v>
      </c>
      <c r="G55" s="157">
        <v>2.2570000000000001</v>
      </c>
      <c r="H55" s="157">
        <v>2.5939999999999999</v>
      </c>
      <c r="I55" s="157">
        <v>3.11</v>
      </c>
      <c r="J55" s="157">
        <v>3.4380000000000002</v>
      </c>
    </row>
    <row r="56" spans="1:10" x14ac:dyDescent="0.3">
      <c r="A56" s="157">
        <v>96</v>
      </c>
      <c r="B56" s="157">
        <v>296</v>
      </c>
      <c r="C56" s="157">
        <v>0.46700000000000003</v>
      </c>
      <c r="D56" s="157">
        <v>0.93200000000000005</v>
      </c>
      <c r="E56" s="157">
        <v>1.3959999999999999</v>
      </c>
      <c r="F56" s="157">
        <v>1.839</v>
      </c>
      <c r="G56" s="157">
        <v>2.2450000000000001</v>
      </c>
      <c r="H56" s="157">
        <v>2.5830000000000002</v>
      </c>
      <c r="I56" s="157">
        <v>3.1030000000000002</v>
      </c>
      <c r="J56" s="157">
        <v>3.4319999999999999</v>
      </c>
    </row>
    <row r="57" spans="1:10" x14ac:dyDescent="0.3">
      <c r="A57" s="157">
        <v>101</v>
      </c>
      <c r="B57" s="157">
        <v>301</v>
      </c>
      <c r="C57" s="157">
        <v>0.46300000000000002</v>
      </c>
      <c r="D57" s="157">
        <v>0.92800000000000005</v>
      </c>
      <c r="E57" s="157">
        <v>1.3879999999999999</v>
      </c>
      <c r="F57" s="157">
        <v>1.83</v>
      </c>
      <c r="G57" s="157">
        <v>2.2360000000000002</v>
      </c>
      <c r="H57" s="157">
        <v>2.5750000000000002</v>
      </c>
      <c r="I57" s="157">
        <v>3.0920000000000001</v>
      </c>
      <c r="J57" s="157">
        <v>3.4209999999999998</v>
      </c>
    </row>
    <row r="58" spans="1:10" x14ac:dyDescent="0.3">
      <c r="A58" s="157">
        <v>106</v>
      </c>
      <c r="B58" s="157">
        <v>306</v>
      </c>
      <c r="C58" s="157">
        <v>0.46200000000000002</v>
      </c>
      <c r="D58" s="157">
        <v>0.92600000000000005</v>
      </c>
      <c r="E58" s="157">
        <v>1.3879999999999999</v>
      </c>
      <c r="F58" s="157">
        <v>1.83</v>
      </c>
      <c r="G58" s="157">
        <v>2.2360000000000002</v>
      </c>
      <c r="H58" s="157">
        <v>2.5750000000000002</v>
      </c>
      <c r="I58" s="157">
        <v>3.0920000000000001</v>
      </c>
      <c r="J58" s="157">
        <v>3.4209999999999998</v>
      </c>
    </row>
    <row r="59" spans="1:10" x14ac:dyDescent="0.3">
      <c r="A59" s="157">
        <v>111</v>
      </c>
      <c r="B59" s="157">
        <v>311</v>
      </c>
      <c r="C59" s="157">
        <v>0.46100000000000002</v>
      </c>
      <c r="D59" s="157">
        <v>0.92100000000000004</v>
      </c>
      <c r="E59" s="157">
        <v>1.38</v>
      </c>
      <c r="F59" s="157">
        <v>1.823</v>
      </c>
      <c r="G59" s="157">
        <v>2.2280000000000002</v>
      </c>
      <c r="H59" s="157">
        <v>2.5659999999999998</v>
      </c>
      <c r="I59" s="157">
        <v>3.0830000000000002</v>
      </c>
      <c r="J59" s="157">
        <v>3.3780000000000001</v>
      </c>
    </row>
    <row r="60" spans="1:10" x14ac:dyDescent="0.3">
      <c r="A60" s="157">
        <v>116</v>
      </c>
      <c r="B60" s="157">
        <v>336</v>
      </c>
      <c r="C60" s="157">
        <v>0.46</v>
      </c>
      <c r="D60" s="157">
        <v>0.91900000000000004</v>
      </c>
      <c r="E60" s="157">
        <v>1.377</v>
      </c>
      <c r="F60" s="157">
        <v>1.819</v>
      </c>
      <c r="G60" s="157">
        <v>2.2229999999999999</v>
      </c>
      <c r="H60" s="157">
        <v>2.5619999999999998</v>
      </c>
      <c r="I60" s="157">
        <v>3.0779999999999998</v>
      </c>
      <c r="J60" s="157">
        <v>3.375</v>
      </c>
    </row>
    <row r="61" spans="1:10" x14ac:dyDescent="0.3">
      <c r="A61" s="157">
        <v>121</v>
      </c>
      <c r="B61" s="157">
        <v>341</v>
      </c>
      <c r="C61" s="157">
        <v>0.45900000000000002</v>
      </c>
      <c r="D61" s="157">
        <v>0.91700000000000004</v>
      </c>
      <c r="E61" s="157">
        <v>1.3740000000000001</v>
      </c>
      <c r="F61" s="157">
        <v>1.8160000000000001</v>
      </c>
      <c r="G61" s="157">
        <v>2.2189999999999999</v>
      </c>
      <c r="H61" s="157">
        <v>2.5579999999999998</v>
      </c>
      <c r="I61" s="157">
        <v>3.073</v>
      </c>
      <c r="J61" s="157">
        <v>3.3690000000000002</v>
      </c>
    </row>
    <row r="62" spans="1:10" x14ac:dyDescent="0.3">
      <c r="A62" s="157">
        <v>126</v>
      </c>
      <c r="B62" s="157">
        <v>346</v>
      </c>
      <c r="C62" s="157">
        <v>0.45700000000000002</v>
      </c>
      <c r="D62" s="157">
        <v>0.91500000000000004</v>
      </c>
      <c r="E62" s="157">
        <v>1.367</v>
      </c>
      <c r="F62" s="157">
        <v>1.806</v>
      </c>
      <c r="G62" s="157">
        <v>2.21</v>
      </c>
      <c r="H62" s="157">
        <v>2.5529999999999999</v>
      </c>
      <c r="I62" s="157">
        <v>3.0680000000000001</v>
      </c>
      <c r="J62" s="157">
        <v>3.363</v>
      </c>
    </row>
    <row r="63" spans="1:10" x14ac:dyDescent="0.3">
      <c r="A63" s="157">
        <v>131</v>
      </c>
      <c r="B63" s="157">
        <v>351</v>
      </c>
      <c r="C63" s="157">
        <v>0.45600000000000002</v>
      </c>
      <c r="D63" s="157">
        <v>0.91100000000000003</v>
      </c>
      <c r="E63" s="157">
        <v>1.3620000000000001</v>
      </c>
      <c r="F63" s="157">
        <v>1.8029999999999999</v>
      </c>
      <c r="G63" s="157">
        <v>2.2080000000000002</v>
      </c>
      <c r="H63" s="157">
        <v>2.5489999999999999</v>
      </c>
      <c r="I63" s="157">
        <v>3.0630000000000002</v>
      </c>
      <c r="J63" s="157">
        <v>3.3580000000000001</v>
      </c>
    </row>
    <row r="64" spans="1:10" x14ac:dyDescent="0.3">
      <c r="A64" s="157">
        <v>136</v>
      </c>
      <c r="B64" s="157">
        <v>356</v>
      </c>
      <c r="C64" s="157">
        <v>0.45600000000000002</v>
      </c>
      <c r="D64" s="157">
        <v>0.91</v>
      </c>
      <c r="E64" s="157">
        <v>1.3620000000000001</v>
      </c>
      <c r="F64" s="157">
        <v>1.8029999999999999</v>
      </c>
      <c r="G64" s="157">
        <v>2.2080000000000002</v>
      </c>
      <c r="H64" s="157">
        <v>2.5489999999999999</v>
      </c>
      <c r="I64" s="157">
        <v>3.0630000000000002</v>
      </c>
      <c r="J64" s="157">
        <v>3.3580000000000001</v>
      </c>
    </row>
    <row r="65" spans="1:11" x14ac:dyDescent="0.3">
      <c r="A65" s="157">
        <v>141</v>
      </c>
      <c r="B65" s="157">
        <v>361</v>
      </c>
      <c r="C65" s="157">
        <v>0.45500000000000002</v>
      </c>
      <c r="D65" s="157">
        <v>0.90900000000000003</v>
      </c>
      <c r="E65" s="157">
        <v>1.355</v>
      </c>
      <c r="F65" s="157">
        <v>1.7929999999999999</v>
      </c>
      <c r="G65" s="157">
        <v>2.1970000000000001</v>
      </c>
      <c r="H65" s="157">
        <v>2.5390000000000001</v>
      </c>
      <c r="I65" s="157">
        <v>3.0510000000000002</v>
      </c>
      <c r="J65" s="157">
        <v>3.3439999999999999</v>
      </c>
    </row>
    <row r="66" spans="1:11" x14ac:dyDescent="0.3">
      <c r="A66" s="157">
        <v>146</v>
      </c>
      <c r="B66" s="157">
        <v>366</v>
      </c>
      <c r="C66" s="157">
        <v>0.45400000000000001</v>
      </c>
      <c r="D66" s="157">
        <v>0.90500000000000003</v>
      </c>
      <c r="E66" s="157">
        <v>1.355</v>
      </c>
      <c r="F66" s="157">
        <v>1.7929999999999999</v>
      </c>
      <c r="G66" s="157">
        <v>2.1970000000000001</v>
      </c>
      <c r="H66" s="157">
        <v>2.5390000000000001</v>
      </c>
      <c r="I66" s="157">
        <v>3.0510000000000002</v>
      </c>
      <c r="J66" s="157">
        <v>3.3439999999999999</v>
      </c>
    </row>
    <row r="67" spans="1:11" x14ac:dyDescent="0.3">
      <c r="A67" s="157">
        <v>151</v>
      </c>
      <c r="B67" s="157">
        <v>371</v>
      </c>
      <c r="C67" s="157">
        <v>0.45400000000000001</v>
      </c>
      <c r="D67" s="157">
        <v>0.90500000000000003</v>
      </c>
      <c r="E67" s="157">
        <v>1.355</v>
      </c>
      <c r="F67" s="157">
        <v>1.7929999999999999</v>
      </c>
      <c r="G67" s="157">
        <v>2.1970000000000001</v>
      </c>
      <c r="H67" s="157">
        <v>2.5390000000000001</v>
      </c>
      <c r="I67" s="157">
        <v>3.0510000000000002</v>
      </c>
      <c r="J67" s="157">
        <v>3.3439999999999999</v>
      </c>
    </row>
    <row r="68" spans="1:11" x14ac:dyDescent="0.3">
      <c r="A68" s="157">
        <v>156</v>
      </c>
      <c r="B68" s="157">
        <v>376</v>
      </c>
      <c r="C68" s="157">
        <v>0.45400000000000001</v>
      </c>
      <c r="D68" s="157">
        <v>0.90500000000000003</v>
      </c>
      <c r="E68" s="157">
        <v>1.355</v>
      </c>
      <c r="F68" s="157">
        <v>1.7929999999999999</v>
      </c>
      <c r="G68" s="157">
        <v>2.1970000000000001</v>
      </c>
      <c r="H68" s="157">
        <v>2.5390000000000001</v>
      </c>
      <c r="I68" s="157">
        <v>3.0510000000000002</v>
      </c>
      <c r="J68" s="157">
        <v>3.3439999999999999</v>
      </c>
    </row>
    <row r="69" spans="1:11" x14ac:dyDescent="0.3">
      <c r="A69" s="157">
        <v>161</v>
      </c>
      <c r="B69" s="157">
        <v>381</v>
      </c>
      <c r="C69" s="157">
        <v>0.45400000000000001</v>
      </c>
      <c r="D69" s="157">
        <v>0.90500000000000003</v>
      </c>
      <c r="E69" s="157">
        <v>1.355</v>
      </c>
      <c r="F69" s="157">
        <v>1.7929999999999999</v>
      </c>
      <c r="G69" s="157">
        <v>2.1970000000000001</v>
      </c>
      <c r="H69" s="157">
        <v>2.5390000000000001</v>
      </c>
      <c r="I69" s="157">
        <v>3.0510000000000002</v>
      </c>
      <c r="J69" s="157">
        <v>3.3439999999999999</v>
      </c>
    </row>
    <row r="70" spans="1:11" x14ac:dyDescent="0.3">
      <c r="A70" s="157">
        <v>166</v>
      </c>
      <c r="B70" s="157">
        <v>386</v>
      </c>
      <c r="C70" s="157">
        <v>0.45400000000000001</v>
      </c>
      <c r="D70" s="157">
        <v>0.90500000000000003</v>
      </c>
      <c r="E70" s="157">
        <v>1.351</v>
      </c>
      <c r="F70" s="157">
        <v>1.7869999999999999</v>
      </c>
      <c r="G70" s="157">
        <v>2.177</v>
      </c>
      <c r="H70" s="157">
        <v>2.5150000000000001</v>
      </c>
      <c r="I70" s="157">
        <v>3.02</v>
      </c>
      <c r="J70" s="157">
        <v>3.3039999999999998</v>
      </c>
    </row>
    <row r="71" spans="1:11" x14ac:dyDescent="0.3">
      <c r="A71" s="157">
        <v>171</v>
      </c>
      <c r="B71" s="157">
        <v>391</v>
      </c>
      <c r="C71" s="157">
        <v>0.45300000000000001</v>
      </c>
      <c r="D71" s="157">
        <v>0.90300000000000002</v>
      </c>
      <c r="E71" s="157">
        <v>1.349</v>
      </c>
      <c r="F71" s="157">
        <v>1.784</v>
      </c>
      <c r="G71" s="157">
        <v>2.173</v>
      </c>
      <c r="H71" s="157">
        <v>2.5099999999999998</v>
      </c>
      <c r="I71" s="157">
        <v>3.0139999999999998</v>
      </c>
      <c r="J71" s="157">
        <v>3.298</v>
      </c>
    </row>
    <row r="72" spans="1:11" x14ac:dyDescent="0.3">
      <c r="A72" s="157">
        <v>176</v>
      </c>
      <c r="B72" s="157">
        <v>396</v>
      </c>
      <c r="C72" s="157">
        <v>0.45300000000000001</v>
      </c>
      <c r="D72" s="157">
        <v>0.90300000000000002</v>
      </c>
      <c r="E72" s="157">
        <v>1.349</v>
      </c>
      <c r="F72" s="157">
        <v>1.784</v>
      </c>
      <c r="G72" s="157">
        <v>2.173</v>
      </c>
      <c r="H72" s="157">
        <v>2.5099999999999998</v>
      </c>
      <c r="I72" s="157">
        <v>3.0139999999999998</v>
      </c>
      <c r="J72" s="157">
        <v>3.298</v>
      </c>
    </row>
    <row r="73" spans="1:11" x14ac:dyDescent="0.3">
      <c r="A73" s="157">
        <v>181</v>
      </c>
      <c r="B73" s="157">
        <v>401</v>
      </c>
      <c r="C73" s="157">
        <v>0.45300000000000001</v>
      </c>
      <c r="D73" s="157">
        <v>0.90100000000000002</v>
      </c>
      <c r="E73" s="157">
        <v>1.345</v>
      </c>
      <c r="F73" s="157">
        <v>1.778</v>
      </c>
      <c r="G73" s="157">
        <v>2.1680000000000001</v>
      </c>
      <c r="H73" s="157">
        <v>2.4990000000000001</v>
      </c>
      <c r="I73" s="157">
        <v>3.0019999999999998</v>
      </c>
      <c r="J73" s="157">
        <v>3.2850000000000001</v>
      </c>
    </row>
    <row r="74" spans="1:11" x14ac:dyDescent="0.3">
      <c r="A74" s="157">
        <v>186</v>
      </c>
      <c r="B74" s="157">
        <v>406</v>
      </c>
      <c r="C74" s="157">
        <v>0.45200000000000001</v>
      </c>
      <c r="D74" s="157">
        <v>0.90100000000000002</v>
      </c>
      <c r="E74" s="157">
        <v>1.345</v>
      </c>
      <c r="F74" s="157">
        <v>1.778</v>
      </c>
      <c r="G74" s="157">
        <v>2.1680000000000001</v>
      </c>
      <c r="H74" s="157">
        <v>2.4990000000000001</v>
      </c>
      <c r="I74" s="157">
        <v>3.0019999999999998</v>
      </c>
      <c r="J74" s="157">
        <v>3.2850000000000001</v>
      </c>
    </row>
    <row r="75" spans="1:11" x14ac:dyDescent="0.3">
      <c r="A75" s="157">
        <v>191</v>
      </c>
      <c r="B75" s="157">
        <v>411</v>
      </c>
      <c r="C75" s="157">
        <v>0.45200000000000001</v>
      </c>
      <c r="D75" s="157">
        <v>0.89900000000000002</v>
      </c>
      <c r="E75" s="157">
        <v>1.341</v>
      </c>
      <c r="F75" s="157">
        <v>1.774</v>
      </c>
      <c r="G75" s="157">
        <v>2.16</v>
      </c>
      <c r="H75" s="157">
        <v>2.4889999999999999</v>
      </c>
      <c r="I75" s="157">
        <v>2.9910000000000001</v>
      </c>
      <c r="J75" s="157">
        <v>3.2730000000000001</v>
      </c>
    </row>
    <row r="76" spans="1:11" x14ac:dyDescent="0.3">
      <c r="A76" s="157">
        <v>196</v>
      </c>
      <c r="B76" s="157">
        <v>416</v>
      </c>
      <c r="C76" s="157">
        <v>0.45100000000000001</v>
      </c>
      <c r="D76" s="157">
        <v>0.89700000000000002</v>
      </c>
      <c r="E76" s="157">
        <v>1.335</v>
      </c>
      <c r="F76" s="157">
        <v>1.7689999999999999</v>
      </c>
      <c r="G76" s="157">
        <v>2.1539999999999999</v>
      </c>
      <c r="H76" s="157">
        <v>2.4820000000000002</v>
      </c>
      <c r="I76" s="157">
        <v>2.9830000000000001</v>
      </c>
      <c r="J76" s="157">
        <v>3.2629999999999999</v>
      </c>
    </row>
    <row r="77" spans="1:11" x14ac:dyDescent="0.3">
      <c r="A77" s="157">
        <v>201</v>
      </c>
      <c r="B77" s="157">
        <v>421</v>
      </c>
      <c r="C77" s="157">
        <v>0.45</v>
      </c>
      <c r="D77" s="157">
        <v>0.89500000000000002</v>
      </c>
      <c r="E77" s="157">
        <v>1.331</v>
      </c>
      <c r="F77" s="157">
        <v>1.7629999999999999</v>
      </c>
      <c r="G77" s="157">
        <v>2.1459999999999999</v>
      </c>
      <c r="H77" s="157">
        <v>2.4750000000000001</v>
      </c>
      <c r="I77" s="157">
        <v>2.9740000000000002</v>
      </c>
      <c r="J77" s="157">
        <v>3.2530000000000001</v>
      </c>
    </row>
    <row r="78" spans="1:11" x14ac:dyDescent="0.3">
      <c r="A78" s="157">
        <v>206</v>
      </c>
      <c r="B78" s="157">
        <v>426</v>
      </c>
      <c r="C78" s="157">
        <v>0.44900000000000001</v>
      </c>
      <c r="D78" s="157">
        <v>0.89300000000000002</v>
      </c>
      <c r="E78" s="157">
        <v>1.325</v>
      </c>
      <c r="F78" s="157">
        <v>1.7569999999999999</v>
      </c>
      <c r="G78" s="157">
        <v>2.1379999999999999</v>
      </c>
      <c r="H78" s="157">
        <v>2.4670000000000001</v>
      </c>
      <c r="I78" s="157">
        <v>2.9660000000000002</v>
      </c>
      <c r="J78" s="157"/>
    </row>
    <row r="79" spans="1:11" x14ac:dyDescent="0.3">
      <c r="A79" s="157">
        <v>211</v>
      </c>
    </row>
    <row r="80" spans="1:11" x14ac:dyDescent="0.3">
      <c r="A80" s="157">
        <v>216</v>
      </c>
      <c r="B80" s="157">
        <v>431</v>
      </c>
      <c r="C80" s="157">
        <v>0.45400000000000001</v>
      </c>
      <c r="D80" s="157">
        <v>0.90100000000000002</v>
      </c>
      <c r="E80" s="157">
        <v>1.339</v>
      </c>
      <c r="F80" s="157">
        <v>1.7589999999999999</v>
      </c>
      <c r="G80" s="157">
        <v>2.1339999999999999</v>
      </c>
      <c r="H80" s="157">
        <v>2.464</v>
      </c>
      <c r="I80" s="157">
        <v>2.9529999999999998</v>
      </c>
      <c r="J80" s="157">
        <v>3.23</v>
      </c>
      <c r="K80" s="157">
        <v>3.3460000000000001</v>
      </c>
    </row>
    <row r="81" spans="1:11" x14ac:dyDescent="0.3">
      <c r="A81" s="157">
        <v>221</v>
      </c>
      <c r="B81" s="157">
        <v>436</v>
      </c>
      <c r="C81" s="157">
        <v>0.45500000000000002</v>
      </c>
      <c r="D81" s="157">
        <v>0.9</v>
      </c>
      <c r="E81" s="157">
        <v>1.3380000000000001</v>
      </c>
      <c r="F81" s="157">
        <v>1.756</v>
      </c>
      <c r="G81" s="157">
        <v>2.129</v>
      </c>
      <c r="H81" s="157">
        <v>2.4580000000000002</v>
      </c>
      <c r="I81" s="157">
        <v>3.3380000000000001</v>
      </c>
      <c r="J81" s="157"/>
      <c r="K81" s="157"/>
    </row>
    <row r="82" spans="1:11" x14ac:dyDescent="0.3">
      <c r="A82" s="157">
        <v>226</v>
      </c>
      <c r="B82" s="157">
        <v>441</v>
      </c>
      <c r="C82" s="157">
        <v>0.45500000000000002</v>
      </c>
      <c r="D82" s="157">
        <v>0.9</v>
      </c>
      <c r="E82" s="157">
        <v>1.337</v>
      </c>
      <c r="F82" s="157">
        <v>1.7529999999999999</v>
      </c>
      <c r="G82" s="157">
        <v>2.1230000000000002</v>
      </c>
      <c r="H82" s="157">
        <v>2.4510000000000001</v>
      </c>
      <c r="I82" s="157">
        <v>2.9369999999999998</v>
      </c>
      <c r="J82" s="157">
        <v>3.33</v>
      </c>
      <c r="K82" s="157"/>
    </row>
    <row r="83" spans="1:11" x14ac:dyDescent="0.3">
      <c r="A83" s="157">
        <v>231</v>
      </c>
      <c r="B83" s="157">
        <v>446</v>
      </c>
      <c r="C83" s="157">
        <v>0.45600000000000002</v>
      </c>
      <c r="D83" s="157">
        <v>0.9</v>
      </c>
      <c r="E83" s="157">
        <v>1.337</v>
      </c>
      <c r="F83" s="157">
        <v>1.7490000000000001</v>
      </c>
      <c r="G83" s="157">
        <v>2.1179999999999999</v>
      </c>
      <c r="H83" s="157">
        <v>2.444</v>
      </c>
      <c r="I83" s="157">
        <v>2.9279999999999999</v>
      </c>
      <c r="J83" s="157">
        <v>3.3210000000000002</v>
      </c>
      <c r="K83" s="157"/>
    </row>
    <row r="84" spans="1:11" x14ac:dyDescent="0.3">
      <c r="A84" s="157">
        <v>236</v>
      </c>
      <c r="B84" s="157">
        <v>451</v>
      </c>
      <c r="C84" s="157">
        <v>0.45600000000000002</v>
      </c>
      <c r="D84" s="157">
        <v>0.9</v>
      </c>
      <c r="E84" s="157">
        <v>1.3360000000000001</v>
      </c>
      <c r="F84" s="157">
        <v>1.746</v>
      </c>
      <c r="G84" s="157">
        <v>2.113</v>
      </c>
      <c r="H84" s="157">
        <v>2.4369999999999998</v>
      </c>
      <c r="I84" s="157">
        <v>2.919</v>
      </c>
      <c r="J84" s="157">
        <v>3.3130000000000002</v>
      </c>
      <c r="K84" s="157"/>
    </row>
    <row r="85" spans="1:11" x14ac:dyDescent="0.3">
      <c r="A85" s="157">
        <v>241</v>
      </c>
      <c r="B85" s="157">
        <v>113</v>
      </c>
      <c r="C85" s="157"/>
      <c r="D85" s="157"/>
      <c r="E85" s="157"/>
      <c r="F85" s="157"/>
    </row>
    <row r="87" spans="1:11" x14ac:dyDescent="0.3">
      <c r="B87" s="157">
        <v>461</v>
      </c>
      <c r="C87" s="157">
        <v>0.45700000000000002</v>
      </c>
      <c r="D87" s="157">
        <v>0.9</v>
      </c>
      <c r="E87" s="157">
        <v>1.3340000000000001</v>
      </c>
      <c r="F87" s="157">
        <v>1.7390000000000001</v>
      </c>
      <c r="G87" s="157">
        <v>2.1019999999999999</v>
      </c>
      <c r="H87" s="157">
        <v>2.423</v>
      </c>
      <c r="I87" s="157">
        <v>2.9</v>
      </c>
      <c r="J87" s="157">
        <v>3.1749999999999998</v>
      </c>
      <c r="K87" s="157">
        <v>3.2879999999999998</v>
      </c>
    </row>
    <row r="88" spans="1:11" x14ac:dyDescent="0.3">
      <c r="B88" s="157">
        <v>466</v>
      </c>
      <c r="C88" s="157">
        <v>0.45700000000000002</v>
      </c>
      <c r="D88" s="157">
        <v>0.9</v>
      </c>
      <c r="E88" s="157">
        <v>1.335</v>
      </c>
      <c r="F88" s="157">
        <v>1.7310000000000001</v>
      </c>
      <c r="G88" s="157">
        <v>2.0939999999999999</v>
      </c>
      <c r="H88" s="157">
        <v>2.4129999999999998</v>
      </c>
      <c r="I88" s="157">
        <v>2.89</v>
      </c>
      <c r="J88" s="157">
        <v>3.1659999999999999</v>
      </c>
      <c r="K88" s="157">
        <v>3.28</v>
      </c>
    </row>
    <row r="89" spans="1:11" x14ac:dyDescent="0.3">
      <c r="B89" s="157">
        <v>471</v>
      </c>
      <c r="C89" s="157">
        <v>0.45800000000000002</v>
      </c>
      <c r="D89" s="157">
        <v>0.9</v>
      </c>
      <c r="E89" s="157">
        <v>1.331</v>
      </c>
      <c r="F89" s="157">
        <v>1.734</v>
      </c>
      <c r="G89" s="157">
        <v>2.08</v>
      </c>
      <c r="H89" s="157">
        <v>2.4</v>
      </c>
      <c r="I89" s="157">
        <v>2.871</v>
      </c>
      <c r="J89" s="157">
        <v>3.1469999999999998</v>
      </c>
      <c r="K89" s="157">
        <v>3.2629999999999999</v>
      </c>
    </row>
    <row r="90" spans="1:11" x14ac:dyDescent="0.3">
      <c r="B90" s="157">
        <v>476</v>
      </c>
      <c r="C90" s="157">
        <v>0.45800000000000002</v>
      </c>
      <c r="D90" s="157">
        <v>0.9</v>
      </c>
      <c r="E90" s="157">
        <v>1.331</v>
      </c>
      <c r="F90" s="157">
        <v>1.7310000000000001</v>
      </c>
      <c r="G90" s="157">
        <v>2.0840000000000001</v>
      </c>
      <c r="H90" s="157">
        <v>2.4</v>
      </c>
      <c r="I90" s="157">
        <v>2.871</v>
      </c>
      <c r="J90" s="157">
        <v>3.1469999999999998</v>
      </c>
      <c r="K90" s="157">
        <v>3.2629999999999999</v>
      </c>
    </row>
    <row r="91" spans="1:11" x14ac:dyDescent="0.3">
      <c r="B91" s="157">
        <v>481</v>
      </c>
      <c r="C91" s="157">
        <v>0.45800000000000002</v>
      </c>
      <c r="D91" s="157">
        <v>0.89900000000000002</v>
      </c>
      <c r="E91" s="157">
        <v>1.329</v>
      </c>
      <c r="F91" s="157">
        <v>1.7190000000000001</v>
      </c>
      <c r="G91" s="157">
        <v>2.0710000000000002</v>
      </c>
      <c r="H91" s="157">
        <v>2.383</v>
      </c>
      <c r="I91" s="157">
        <v>2.851</v>
      </c>
      <c r="J91" s="157">
        <v>3.1269999999999998</v>
      </c>
      <c r="K91" s="157">
        <v>3.254</v>
      </c>
    </row>
    <row r="92" spans="1:11" x14ac:dyDescent="0.3">
      <c r="B92" s="157">
        <v>486</v>
      </c>
      <c r="C92" s="157">
        <v>0.45800000000000002</v>
      </c>
      <c r="D92" s="157">
        <v>0.89900000000000002</v>
      </c>
      <c r="E92" s="157">
        <v>1.327</v>
      </c>
      <c r="F92" s="157">
        <v>1.7150000000000001</v>
      </c>
      <c r="G92" s="157">
        <v>2.0569999999999999</v>
      </c>
      <c r="H92" s="157">
        <v>2.3660000000000001</v>
      </c>
      <c r="I92" s="157">
        <v>2.8290000000000002</v>
      </c>
      <c r="J92" s="157">
        <v>3.1070000000000002</v>
      </c>
      <c r="K92" s="157">
        <v>3.234</v>
      </c>
    </row>
    <row r="93" spans="1:11" x14ac:dyDescent="0.3">
      <c r="B93" s="157">
        <v>491</v>
      </c>
      <c r="C93" s="157">
        <v>0.45800000000000002</v>
      </c>
      <c r="D93" s="157">
        <v>0.89900000000000002</v>
      </c>
      <c r="E93" s="157">
        <v>1.3220000000000001</v>
      </c>
      <c r="F93" s="157">
        <v>1.7010000000000001</v>
      </c>
      <c r="G93" s="157">
        <v>2.0430000000000001</v>
      </c>
      <c r="H93" s="157">
        <v>2.35</v>
      </c>
      <c r="I93" s="157">
        <v>2.8079999999999998</v>
      </c>
      <c r="J93" s="157">
        <v>3.0859999999999999</v>
      </c>
      <c r="K93" s="157">
        <v>3.2130000000000001</v>
      </c>
    </row>
    <row r="94" spans="1:11" x14ac:dyDescent="0.3">
      <c r="B94" s="157">
        <v>496</v>
      </c>
      <c r="C94" s="157">
        <v>0.45800000000000002</v>
      </c>
      <c r="D94" s="157">
        <v>0.89900000000000002</v>
      </c>
      <c r="E94" s="157">
        <v>1.3169999999999999</v>
      </c>
      <c r="F94" s="157">
        <v>1.7030000000000001</v>
      </c>
      <c r="G94" s="157">
        <v>2.0379999999999998</v>
      </c>
      <c r="H94" s="157">
        <v>2.343</v>
      </c>
      <c r="I94" s="157">
        <v>2.8</v>
      </c>
      <c r="J94" s="157">
        <v>3.0779999999999998</v>
      </c>
      <c r="K94" s="157">
        <v>3.206</v>
      </c>
    </row>
    <row r="95" spans="1:11" x14ac:dyDescent="0.3">
      <c r="B95" s="157">
        <v>501</v>
      </c>
      <c r="C95" s="157">
        <v>0.45700000000000002</v>
      </c>
      <c r="D95" s="157">
        <v>0.89900000000000002</v>
      </c>
      <c r="E95" s="157">
        <v>1.3109999999999999</v>
      </c>
      <c r="F95" s="157">
        <v>1.6910000000000001</v>
      </c>
      <c r="G95" s="157">
        <v>2.028</v>
      </c>
      <c r="H95" s="157">
        <v>2.3290000000000002</v>
      </c>
      <c r="I95" s="157">
        <v>2.7839999999999998</v>
      </c>
      <c r="J95" s="157">
        <v>3.0630000000000002</v>
      </c>
      <c r="K95" s="157">
        <v>3.1909999999999998</v>
      </c>
    </row>
    <row r="96" spans="1:11" x14ac:dyDescent="0.3">
      <c r="B96" s="157">
        <v>506</v>
      </c>
      <c r="C96" s="157">
        <v>0.45700000000000002</v>
      </c>
      <c r="D96" s="157">
        <v>0.89700000000000002</v>
      </c>
      <c r="E96" s="157">
        <v>1.3109999999999999</v>
      </c>
      <c r="F96" s="157">
        <v>1.681</v>
      </c>
      <c r="G96" s="157">
        <v>2.0179999999999998</v>
      </c>
      <c r="H96" s="157">
        <v>2.319</v>
      </c>
      <c r="I96" s="157">
        <v>2.774</v>
      </c>
      <c r="J96" s="157">
        <v>3.0529999999999999</v>
      </c>
      <c r="K96" s="157">
        <v>3.181</v>
      </c>
    </row>
    <row r="97" spans="2:11" x14ac:dyDescent="0.3">
      <c r="B97" s="157">
        <v>511</v>
      </c>
      <c r="C97" s="157">
        <v>0.45700000000000002</v>
      </c>
      <c r="D97" s="157">
        <v>0.89700000000000002</v>
      </c>
      <c r="E97" s="157">
        <v>1.3109999999999999</v>
      </c>
      <c r="F97" s="157">
        <v>1.6759999999999999</v>
      </c>
      <c r="G97" s="157">
        <v>2.004</v>
      </c>
      <c r="H97" s="157">
        <v>2.2999999999999998</v>
      </c>
      <c r="I97" s="157">
        <v>2.7509999999999999</v>
      </c>
      <c r="J97" s="157">
        <v>3.0310000000000001</v>
      </c>
      <c r="K97" s="157">
        <v>3.161</v>
      </c>
    </row>
    <row r="98" spans="2:11" x14ac:dyDescent="0.3">
      <c r="B98" s="157">
        <v>516</v>
      </c>
      <c r="C98" s="157">
        <v>0.45600000000000002</v>
      </c>
      <c r="D98" s="157">
        <v>0.89600000000000002</v>
      </c>
      <c r="E98" s="157">
        <v>1.3080000000000001</v>
      </c>
      <c r="F98" s="157">
        <v>1.67</v>
      </c>
      <c r="G98" s="157">
        <v>1.996</v>
      </c>
      <c r="H98" s="157">
        <v>2.29</v>
      </c>
      <c r="I98" s="157">
        <v>2.7389999999999999</v>
      </c>
      <c r="J98" s="157">
        <v>3.0190000000000001</v>
      </c>
      <c r="K98" s="157">
        <v>3.1509999999999998</v>
      </c>
    </row>
    <row r="99" spans="2:11" x14ac:dyDescent="0.3">
      <c r="B99" s="157">
        <v>521</v>
      </c>
      <c r="C99" s="157">
        <v>0.45500000000000002</v>
      </c>
      <c r="D99" s="157">
        <v>0.89600000000000002</v>
      </c>
      <c r="E99" s="157">
        <v>1.3069999999999999</v>
      </c>
      <c r="F99" s="157">
        <v>1.6619999999999999</v>
      </c>
      <c r="G99" s="157">
        <v>1.982</v>
      </c>
      <c r="H99" s="157">
        <v>2.274</v>
      </c>
      <c r="I99" s="157">
        <v>2.72</v>
      </c>
      <c r="J99" s="157">
        <v>2.9990000000000001</v>
      </c>
      <c r="K99" s="157">
        <v>3.1309999999999998</v>
      </c>
    </row>
    <row r="100" spans="2:11" x14ac:dyDescent="0.3">
      <c r="B100" s="157">
        <v>526</v>
      </c>
      <c r="C100" s="157">
        <v>0.45400000000000001</v>
      </c>
      <c r="D100" s="157">
        <v>0.89500000000000002</v>
      </c>
      <c r="E100" s="157">
        <v>1.2989999999999999</v>
      </c>
      <c r="F100" s="157">
        <v>1.6519999999999999</v>
      </c>
      <c r="G100" s="157">
        <v>1.97</v>
      </c>
      <c r="H100" s="157">
        <v>2.2599999999999998</v>
      </c>
      <c r="I100" s="157">
        <v>2.7040000000000002</v>
      </c>
      <c r="J100" s="157">
        <v>2.9830000000000001</v>
      </c>
      <c r="K100" s="157">
        <v>3.1160000000000001</v>
      </c>
    </row>
    <row r="101" spans="2:11" x14ac:dyDescent="0.3">
      <c r="B101" s="157">
        <v>531</v>
      </c>
      <c r="C101" s="157">
        <v>0.45300000000000001</v>
      </c>
      <c r="D101" s="157">
        <v>0.89400000000000002</v>
      </c>
      <c r="E101" s="157">
        <v>1.2949999999999999</v>
      </c>
      <c r="F101" s="157">
        <v>1.649</v>
      </c>
      <c r="G101" s="157">
        <v>1.962</v>
      </c>
      <c r="H101" s="157">
        <v>2.25</v>
      </c>
      <c r="I101" s="157">
        <v>2.6930000000000001</v>
      </c>
      <c r="J101" s="157">
        <v>2.9729999999999999</v>
      </c>
      <c r="K101" s="157">
        <v>3.1059999999999999</v>
      </c>
    </row>
    <row r="102" spans="2:11" x14ac:dyDescent="0.3">
      <c r="B102" s="157">
        <v>536</v>
      </c>
      <c r="C102" s="157">
        <v>0.45200000000000001</v>
      </c>
      <c r="D102" s="157">
        <v>0.89300000000000002</v>
      </c>
      <c r="E102" s="157">
        <v>1.2909999999999999</v>
      </c>
      <c r="F102" s="157">
        <v>1.64</v>
      </c>
      <c r="G102" s="157">
        <v>1.954</v>
      </c>
      <c r="H102" s="157">
        <v>2.2389999999999999</v>
      </c>
      <c r="I102" s="157">
        <v>2.68</v>
      </c>
      <c r="J102" s="157">
        <v>2.96</v>
      </c>
      <c r="K102" s="157">
        <v>3.093</v>
      </c>
    </row>
    <row r="103" spans="2:11" x14ac:dyDescent="0.3">
      <c r="B103" s="157">
        <v>541</v>
      </c>
      <c r="C103" s="157">
        <v>0.45100000000000001</v>
      </c>
      <c r="D103" s="157">
        <v>0.89100000000000001</v>
      </c>
      <c r="E103" s="157">
        <v>1.2869999999999999</v>
      </c>
      <c r="F103" s="157">
        <v>1.6339999999999999</v>
      </c>
      <c r="G103" s="157">
        <v>1.944</v>
      </c>
      <c r="H103" s="157">
        <v>2.2290000000000001</v>
      </c>
      <c r="I103" s="157">
        <v>2.6680000000000001</v>
      </c>
      <c r="J103" s="157">
        <v>2.948</v>
      </c>
      <c r="K103" s="157">
        <v>3.081</v>
      </c>
    </row>
    <row r="104" spans="2:11" x14ac:dyDescent="0.3">
      <c r="B104" s="157">
        <v>546</v>
      </c>
      <c r="C104" s="157">
        <v>0.45</v>
      </c>
      <c r="D104" s="157">
        <v>0.89100000000000001</v>
      </c>
      <c r="E104" s="157">
        <v>1.278</v>
      </c>
      <c r="F104" s="157">
        <v>1.621</v>
      </c>
      <c r="G104" s="157">
        <v>1.927</v>
      </c>
      <c r="H104" s="157">
        <v>2.2069999999999999</v>
      </c>
      <c r="I104" s="157">
        <v>2.6419999999999999</v>
      </c>
      <c r="J104" s="157">
        <v>2.923</v>
      </c>
      <c r="K104" s="157">
        <v>3.0609999999999999</v>
      </c>
    </row>
    <row r="105" spans="2:11" x14ac:dyDescent="0.3">
      <c r="B105" s="157">
        <v>551</v>
      </c>
      <c r="C105" s="157">
        <v>0.44800000000000001</v>
      </c>
      <c r="D105" s="157">
        <v>0.88700000000000001</v>
      </c>
      <c r="E105" s="157">
        <v>1.274</v>
      </c>
      <c r="F105" s="157">
        <v>1.6120000000000001</v>
      </c>
      <c r="G105" s="157">
        <v>1.9179999999999999</v>
      </c>
      <c r="H105" s="157">
        <v>2.194</v>
      </c>
      <c r="I105" s="157">
        <v>2.629</v>
      </c>
      <c r="J105" s="157">
        <v>2.9079999999999999</v>
      </c>
      <c r="K105" s="157">
        <v>3.0470000000000002</v>
      </c>
    </row>
    <row r="106" spans="2:11" x14ac:dyDescent="0.3">
      <c r="B106" s="157">
        <v>556</v>
      </c>
      <c r="C106" s="157">
        <v>0.44700000000000001</v>
      </c>
      <c r="D106" s="157">
        <v>0.88500000000000001</v>
      </c>
      <c r="E106" s="157">
        <v>1.2689999999999999</v>
      </c>
      <c r="F106" s="157">
        <v>1.6040000000000001</v>
      </c>
      <c r="G106" s="157">
        <v>1.909</v>
      </c>
      <c r="H106" s="157">
        <v>2.1829999999999998</v>
      </c>
      <c r="I106" s="157">
        <v>2.6160000000000001</v>
      </c>
      <c r="J106" s="157">
        <v>2.895</v>
      </c>
      <c r="K106" s="157">
        <v>3.0550000000000002</v>
      </c>
    </row>
    <row r="107" spans="2:11" x14ac:dyDescent="0.3">
      <c r="B107" s="157">
        <v>561</v>
      </c>
      <c r="C107" s="157">
        <v>0.44600000000000001</v>
      </c>
      <c r="D107" s="157">
        <v>0.88400000000000001</v>
      </c>
      <c r="E107" s="157">
        <v>1.264</v>
      </c>
      <c r="F107" s="157">
        <v>1.5960000000000001</v>
      </c>
      <c r="G107" s="157">
        <v>1.9</v>
      </c>
      <c r="H107" s="157">
        <v>2.1709999999999998</v>
      </c>
      <c r="I107" s="157">
        <v>2.6030000000000002</v>
      </c>
      <c r="J107" s="157">
        <v>2.8780000000000001</v>
      </c>
      <c r="K107" s="157">
        <v>3.036</v>
      </c>
    </row>
    <row r="109" spans="2:11" x14ac:dyDescent="0.3">
      <c r="B109" s="157">
        <v>566</v>
      </c>
      <c r="C109" s="157">
        <v>0.45</v>
      </c>
      <c r="D109" s="157">
        <v>0.89100000000000001</v>
      </c>
      <c r="E109" s="157">
        <v>1.2869999999999999</v>
      </c>
      <c r="F109" s="157">
        <v>1.633</v>
      </c>
      <c r="G109" s="157">
        <v>1.946</v>
      </c>
      <c r="H109" s="157">
        <v>2.2280000000000002</v>
      </c>
      <c r="I109" s="157">
        <v>2.6680000000000001</v>
      </c>
      <c r="J109" s="157">
        <v>2.9460000000000002</v>
      </c>
      <c r="K109" s="157">
        <v>3.0979999999999999</v>
      </c>
    </row>
    <row r="110" spans="2:11" x14ac:dyDescent="0.3">
      <c r="B110" s="157">
        <v>571</v>
      </c>
      <c r="C110" s="157">
        <v>0.44900000000000001</v>
      </c>
      <c r="D110" s="157">
        <v>0.89</v>
      </c>
      <c r="E110" s="157">
        <v>1.2829999999999999</v>
      </c>
      <c r="F110" s="157">
        <v>1.6259999999999999</v>
      </c>
      <c r="G110" s="157">
        <v>1.9370000000000001</v>
      </c>
      <c r="H110" s="157">
        <v>2.2170000000000001</v>
      </c>
      <c r="I110" s="157">
        <v>2.6549999999999998</v>
      </c>
      <c r="J110" s="157">
        <v>2.9329999999999998</v>
      </c>
      <c r="K110" s="157">
        <v>3.0779999999999998</v>
      </c>
    </row>
    <row r="111" spans="2:11" x14ac:dyDescent="0.3">
      <c r="B111" s="157">
        <v>576</v>
      </c>
      <c r="C111" s="157">
        <v>0.44900000000000001</v>
      </c>
      <c r="D111" s="157">
        <v>0.89100000000000001</v>
      </c>
      <c r="E111" s="157">
        <v>1.278</v>
      </c>
      <c r="F111" s="157">
        <v>1.619</v>
      </c>
      <c r="G111" s="157">
        <v>1.927</v>
      </c>
      <c r="H111" s="157">
        <v>2.206</v>
      </c>
      <c r="I111" s="157">
        <v>2.6419999999999999</v>
      </c>
      <c r="J111" s="157">
        <v>2.9209999999999998</v>
      </c>
      <c r="K111" s="157">
        <v>3.0779999999999998</v>
      </c>
    </row>
    <row r="112" spans="2:11" x14ac:dyDescent="0.3">
      <c r="B112" s="157">
        <v>581</v>
      </c>
      <c r="C112" s="157">
        <v>0.44800000000000001</v>
      </c>
      <c r="D112" s="157">
        <v>0.88700000000000001</v>
      </c>
      <c r="E112" s="157">
        <v>1.274</v>
      </c>
      <c r="F112" s="157">
        <v>1.6120000000000001</v>
      </c>
      <c r="G112" s="157">
        <v>1.9179999999999999</v>
      </c>
      <c r="H112" s="157">
        <v>2.194</v>
      </c>
      <c r="I112" s="157">
        <v>2.629</v>
      </c>
      <c r="J112" s="157">
        <v>2.9079999999999999</v>
      </c>
      <c r="K112" s="157">
        <v>3.0659999999999998</v>
      </c>
    </row>
    <row r="113" spans="2:11" x14ac:dyDescent="0.3">
      <c r="B113" s="157">
        <v>586</v>
      </c>
      <c r="C113" s="157">
        <v>0.44700000000000001</v>
      </c>
      <c r="D113" s="157">
        <v>0.88500000000000001</v>
      </c>
      <c r="E113" s="157">
        <v>1.2689999999999999</v>
      </c>
      <c r="F113" s="157">
        <v>1.6040000000000001</v>
      </c>
      <c r="G113" s="157">
        <v>1.909</v>
      </c>
      <c r="H113" s="157">
        <v>2.1829999999999998</v>
      </c>
      <c r="I113" s="157">
        <v>2.6160000000000001</v>
      </c>
      <c r="J113" s="157">
        <v>2.895</v>
      </c>
      <c r="K113" s="157">
        <v>3.0550000000000002</v>
      </c>
    </row>
    <row r="114" spans="2:11" x14ac:dyDescent="0.3">
      <c r="B114" s="157">
        <v>591</v>
      </c>
      <c r="C114" s="157">
        <v>0.44600000000000001</v>
      </c>
      <c r="D114" s="157">
        <v>0.88400000000000001</v>
      </c>
      <c r="E114" s="157">
        <v>1.264</v>
      </c>
      <c r="F114" s="157">
        <v>1.5960000000000001</v>
      </c>
      <c r="G114" s="157">
        <v>1.899</v>
      </c>
      <c r="H114" s="157">
        <v>2.1709999999999998</v>
      </c>
      <c r="I114" s="157">
        <v>2.6030000000000002</v>
      </c>
      <c r="J114" s="157">
        <v>2.8820000000000001</v>
      </c>
      <c r="K114" s="157">
        <v>3.0449999999999999</v>
      </c>
    </row>
    <row r="115" spans="2:11" x14ac:dyDescent="0.3">
      <c r="B115" s="157">
        <v>596</v>
      </c>
      <c r="C115" s="157">
        <v>0.44500000000000001</v>
      </c>
      <c r="D115" s="157">
        <v>0.88100000000000001</v>
      </c>
      <c r="E115" s="157">
        <v>1.2589999999999999</v>
      </c>
      <c r="F115" s="157">
        <v>1.5880000000000001</v>
      </c>
      <c r="G115" s="157">
        <v>1.889</v>
      </c>
      <c r="H115" s="157">
        <v>2.1589999999999998</v>
      </c>
      <c r="I115" s="157">
        <v>2.589</v>
      </c>
      <c r="J115" s="157">
        <v>2.875</v>
      </c>
      <c r="K115" s="157">
        <v>3.024</v>
      </c>
    </row>
    <row r="116" spans="2:11" x14ac:dyDescent="0.3">
      <c r="B116" s="157">
        <v>601</v>
      </c>
      <c r="C116" s="157">
        <v>0.44400000000000001</v>
      </c>
      <c r="D116" s="157">
        <v>0.876</v>
      </c>
      <c r="E116" s="157">
        <v>1.2470000000000001</v>
      </c>
      <c r="F116" s="157">
        <v>1.5720000000000001</v>
      </c>
      <c r="G116" s="157">
        <v>1.87</v>
      </c>
      <c r="H116" s="157">
        <v>2.1360000000000001</v>
      </c>
      <c r="I116" s="157">
        <v>2.5619999999999998</v>
      </c>
      <c r="J116" s="157">
        <v>2.847</v>
      </c>
      <c r="K116" s="157">
        <v>3.0030000000000001</v>
      </c>
    </row>
    <row r="117" spans="2:11" x14ac:dyDescent="0.3">
      <c r="B117" s="157">
        <v>606</v>
      </c>
      <c r="C117" s="157">
        <v>0.443</v>
      </c>
      <c r="D117" s="157">
        <v>0.873</v>
      </c>
      <c r="E117" s="157">
        <v>1.2410000000000001</v>
      </c>
      <c r="F117" s="157">
        <v>1.5649999999999999</v>
      </c>
      <c r="G117" s="157">
        <v>1.86</v>
      </c>
      <c r="H117" s="157">
        <v>2.1240000000000001</v>
      </c>
      <c r="I117" s="157">
        <v>2.548</v>
      </c>
      <c r="J117" s="157">
        <v>2.8319999999999999</v>
      </c>
      <c r="K117" s="157">
        <v>3.0030000000000001</v>
      </c>
    </row>
    <row r="118" spans="2:11" x14ac:dyDescent="0.3">
      <c r="B118" s="157">
        <v>611</v>
      </c>
      <c r="C118" s="157">
        <v>0.443</v>
      </c>
      <c r="D118" s="157">
        <v>0.87</v>
      </c>
      <c r="E118" s="157">
        <v>1.2350000000000001</v>
      </c>
      <c r="F118" s="157">
        <v>1.5580000000000001</v>
      </c>
      <c r="G118" s="157">
        <v>1.85</v>
      </c>
      <c r="H118" s="157">
        <v>2.1120000000000001</v>
      </c>
      <c r="I118" s="157">
        <v>2.5339999999999998</v>
      </c>
      <c r="J118" s="157">
        <v>2.8170000000000002</v>
      </c>
      <c r="K118" s="157">
        <v>2.9820000000000002</v>
      </c>
    </row>
    <row r="119" spans="2:11" x14ac:dyDescent="0.3">
      <c r="B119" s="157">
        <v>616</v>
      </c>
      <c r="C119" s="157">
        <v>0.442</v>
      </c>
      <c r="D119" s="157">
        <v>0.86699999999999999</v>
      </c>
      <c r="E119" s="157">
        <v>1.2290000000000001</v>
      </c>
      <c r="F119" s="157">
        <v>1.548</v>
      </c>
      <c r="G119" s="157">
        <v>1.84</v>
      </c>
      <c r="H119" s="157">
        <v>2.0979999999999999</v>
      </c>
      <c r="I119" s="157">
        <v>2.52</v>
      </c>
      <c r="J119" s="157">
        <v>2.8039999999999998</v>
      </c>
      <c r="K119" s="157">
        <v>2.9820000000000002</v>
      </c>
    </row>
    <row r="120" spans="2:11" x14ac:dyDescent="0.3">
      <c r="B120" s="157">
        <v>621</v>
      </c>
      <c r="C120" s="157">
        <v>0.442</v>
      </c>
      <c r="D120" s="157">
        <v>0.86299999999999999</v>
      </c>
      <c r="E120" s="157">
        <v>1.224</v>
      </c>
      <c r="F120" s="157">
        <v>1.54</v>
      </c>
      <c r="G120" s="157">
        <v>1.83</v>
      </c>
      <c r="H120" s="157">
        <v>2.0840000000000001</v>
      </c>
      <c r="I120" s="157">
        <v>2.5070000000000001</v>
      </c>
      <c r="J120" s="157">
        <v>2.7919999999999998</v>
      </c>
      <c r="K120" s="157">
        <v>2.9609999999999999</v>
      </c>
    </row>
    <row r="121" spans="2:11" x14ac:dyDescent="0.3">
      <c r="B121" s="157">
        <v>626</v>
      </c>
      <c r="C121" s="157">
        <v>0.441</v>
      </c>
      <c r="D121" s="157">
        <v>0.86</v>
      </c>
      <c r="E121" s="157">
        <v>1.216</v>
      </c>
      <c r="F121" s="157">
        <v>1.5309999999999999</v>
      </c>
      <c r="G121" s="157">
        <v>1.82</v>
      </c>
      <c r="H121" s="157">
        <v>2.077</v>
      </c>
      <c r="I121" s="157">
        <v>2.4910000000000001</v>
      </c>
      <c r="J121" s="157">
        <v>2.782</v>
      </c>
      <c r="K121" s="157">
        <v>2.9609999999999999</v>
      </c>
    </row>
    <row r="122" spans="2:11" x14ac:dyDescent="0.3">
      <c r="B122" s="157">
        <v>636</v>
      </c>
      <c r="C122" s="157">
        <v>0.441</v>
      </c>
      <c r="D122" s="157">
        <v>0.85599999999999998</v>
      </c>
      <c r="E122" s="157">
        <v>1.2090000000000001</v>
      </c>
      <c r="F122" s="157">
        <v>1.5229999999999999</v>
      </c>
      <c r="G122" s="157">
        <v>1.8089999999999999</v>
      </c>
      <c r="H122" s="157">
        <v>2.0649999999999999</v>
      </c>
      <c r="I122" s="157">
        <v>2.476</v>
      </c>
      <c r="J122" s="157">
        <v>2.7690000000000001</v>
      </c>
      <c r="K122" s="157">
        <v>2.9510000000000001</v>
      </c>
    </row>
    <row r="123" spans="2:11" x14ac:dyDescent="0.3">
      <c r="B123" s="157">
        <v>641</v>
      </c>
      <c r="C123" s="157">
        <v>0.44</v>
      </c>
      <c r="D123" s="157">
        <v>0.85299999999999998</v>
      </c>
      <c r="E123" s="157">
        <v>1.2030000000000001</v>
      </c>
      <c r="F123" s="157">
        <v>1.514</v>
      </c>
      <c r="G123" s="157">
        <v>1.7989999999999999</v>
      </c>
      <c r="H123" s="157">
        <v>2.0529999999999999</v>
      </c>
      <c r="I123" s="157">
        <v>2.4609999999999999</v>
      </c>
      <c r="J123" s="157">
        <v>2.7570000000000001</v>
      </c>
      <c r="K123" s="157">
        <v>2.9409999999999998</v>
      </c>
    </row>
    <row r="124" spans="2:11" x14ac:dyDescent="0.3">
      <c r="B124" s="157">
        <v>646</v>
      </c>
      <c r="C124" s="157">
        <v>0.439</v>
      </c>
      <c r="D124" s="157">
        <v>0.84899999999999998</v>
      </c>
      <c r="E124" s="157">
        <v>1.196</v>
      </c>
      <c r="F124" s="157">
        <v>1.5049999999999999</v>
      </c>
      <c r="G124" s="157">
        <v>1.788</v>
      </c>
      <c r="H124" s="157">
        <v>2.0409999999999999</v>
      </c>
      <c r="I124" s="157">
        <v>2.4470000000000001</v>
      </c>
      <c r="J124" s="157">
        <v>2.7450000000000001</v>
      </c>
      <c r="K124" s="157">
        <v>2.923</v>
      </c>
    </row>
    <row r="125" spans="2:11" x14ac:dyDescent="0.3">
      <c r="B125" s="157">
        <v>650</v>
      </c>
      <c r="C125" s="157">
        <v>0.439</v>
      </c>
      <c r="D125" s="157">
        <v>0.84599999999999997</v>
      </c>
      <c r="E125" s="157">
        <v>1.1910000000000001</v>
      </c>
      <c r="F125" s="157">
        <v>1.498</v>
      </c>
      <c r="G125" s="157">
        <v>1.78</v>
      </c>
      <c r="H125" s="157">
        <v>2.0310000000000001</v>
      </c>
      <c r="I125" s="157">
        <v>2.4350000000000001</v>
      </c>
      <c r="J125" s="157">
        <v>2.7349999999999999</v>
      </c>
      <c r="K125" s="157">
        <v>2.923</v>
      </c>
    </row>
  </sheetData>
  <phoneticPr fontId="2" type="noConversion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9F9BC2-FAB6-4E97-8F0F-F65E1F014FDC}">
  <sheetPr codeName="Sheet5">
    <tabColor rgb="FF0070C0"/>
  </sheetPr>
  <dimension ref="A1:AM79"/>
  <sheetViews>
    <sheetView topLeftCell="A34" workbookViewId="0">
      <selection activeCell="U22" sqref="U22"/>
    </sheetView>
  </sheetViews>
  <sheetFormatPr defaultColWidth="10.88671875" defaultRowHeight="12" x14ac:dyDescent="0.3"/>
  <cols>
    <col min="1" max="1" width="0.44140625" style="18" customWidth="1"/>
    <col min="2" max="2" width="1.109375" style="18" customWidth="1"/>
    <col min="3" max="3" width="1.6640625" style="18" customWidth="1"/>
    <col min="4" max="4" width="8.109375" style="18" customWidth="1"/>
    <col min="5" max="5" width="5.6640625" style="18" customWidth="1"/>
    <col min="6" max="6" width="9.6640625" style="18" customWidth="1"/>
    <col min="7" max="7" width="10.5546875" style="18" customWidth="1"/>
    <col min="8" max="8" width="6.88671875" style="18" customWidth="1"/>
    <col min="9" max="9" width="8.5546875" style="18" customWidth="1"/>
    <col min="10" max="14" width="6.88671875" style="18" customWidth="1"/>
    <col min="15" max="15" width="3.88671875" style="18" customWidth="1"/>
    <col min="16" max="16" width="6.88671875" style="18" customWidth="1"/>
    <col min="17" max="17" width="5.88671875" style="18" customWidth="1"/>
    <col min="18" max="18" width="5.44140625" style="18" customWidth="1"/>
    <col min="19" max="19" width="9.88671875" style="18" customWidth="1"/>
    <col min="20" max="20" width="2.33203125" style="18" customWidth="1"/>
    <col min="21" max="21" width="9.44140625" style="18" customWidth="1"/>
    <col min="22" max="22" width="0.5546875" style="18" customWidth="1"/>
    <col min="23" max="23" width="1.33203125" style="18" customWidth="1"/>
    <col min="24" max="24" width="5.33203125" style="18" customWidth="1"/>
    <col min="25" max="25" width="10.88671875" style="18"/>
    <col min="26" max="28" width="5.33203125" style="50" customWidth="1"/>
    <col min="29" max="29" width="5.5546875" style="50" customWidth="1"/>
    <col min="30" max="30" width="6.5546875" style="50" customWidth="1"/>
    <col min="31" max="31" width="9.44140625" style="50" customWidth="1"/>
    <col min="32" max="32" width="9.88671875" style="50" customWidth="1"/>
    <col min="33" max="33" width="9.33203125" style="50" customWidth="1"/>
    <col min="34" max="34" width="7.88671875" style="50" customWidth="1"/>
    <col min="35" max="37" width="5.33203125" style="50" customWidth="1"/>
    <col min="38" max="38" width="6.5546875" style="50" customWidth="1"/>
    <col min="39" max="39" width="5.33203125" style="50" customWidth="1"/>
    <col min="40" max="256" width="10.88671875" style="18"/>
    <col min="257" max="257" width="0.44140625" style="18" customWidth="1"/>
    <col min="258" max="258" width="1.109375" style="18" customWidth="1"/>
    <col min="259" max="259" width="1.6640625" style="18" customWidth="1"/>
    <col min="260" max="260" width="8.109375" style="18" customWidth="1"/>
    <col min="261" max="261" width="5.6640625" style="18" customWidth="1"/>
    <col min="262" max="262" width="9.6640625" style="18" customWidth="1"/>
    <col min="263" max="263" width="10.5546875" style="18" customWidth="1"/>
    <col min="264" max="264" width="6.88671875" style="18" customWidth="1"/>
    <col min="265" max="265" width="8.5546875" style="18" customWidth="1"/>
    <col min="266" max="270" width="6.88671875" style="18" customWidth="1"/>
    <col min="271" max="271" width="3.88671875" style="18" customWidth="1"/>
    <col min="272" max="272" width="6.88671875" style="18" customWidth="1"/>
    <col min="273" max="273" width="5.88671875" style="18" customWidth="1"/>
    <col min="274" max="274" width="5.44140625" style="18" customWidth="1"/>
    <col min="275" max="275" width="10.5546875" style="18" customWidth="1"/>
    <col min="276" max="276" width="2.33203125" style="18" customWidth="1"/>
    <col min="277" max="277" width="9.44140625" style="18" customWidth="1"/>
    <col min="278" max="278" width="0.5546875" style="18" customWidth="1"/>
    <col min="279" max="279" width="1.33203125" style="18" customWidth="1"/>
    <col min="280" max="280" width="5.33203125" style="18" customWidth="1"/>
    <col min="281" max="281" width="10.88671875" style="18"/>
    <col min="282" max="284" width="5.33203125" style="18" customWidth="1"/>
    <col min="285" max="285" width="5.5546875" style="18" customWidth="1"/>
    <col min="286" max="286" width="6.5546875" style="18" customWidth="1"/>
    <col min="287" max="287" width="9.44140625" style="18" customWidth="1"/>
    <col min="288" max="288" width="9.88671875" style="18" customWidth="1"/>
    <col min="289" max="289" width="9.33203125" style="18" customWidth="1"/>
    <col min="290" max="290" width="7.88671875" style="18" customWidth="1"/>
    <col min="291" max="293" width="5.33203125" style="18" customWidth="1"/>
    <col min="294" max="294" width="6.5546875" style="18" customWidth="1"/>
    <col min="295" max="295" width="5.33203125" style="18" customWidth="1"/>
    <col min="296" max="512" width="10.88671875" style="18"/>
    <col min="513" max="513" width="0.44140625" style="18" customWidth="1"/>
    <col min="514" max="514" width="1.109375" style="18" customWidth="1"/>
    <col min="515" max="515" width="1.6640625" style="18" customWidth="1"/>
    <col min="516" max="516" width="8.109375" style="18" customWidth="1"/>
    <col min="517" max="517" width="5.6640625" style="18" customWidth="1"/>
    <col min="518" max="518" width="9.6640625" style="18" customWidth="1"/>
    <col min="519" max="519" width="10.5546875" style="18" customWidth="1"/>
    <col min="520" max="520" width="6.88671875" style="18" customWidth="1"/>
    <col min="521" max="521" width="8.5546875" style="18" customWidth="1"/>
    <col min="522" max="526" width="6.88671875" style="18" customWidth="1"/>
    <col min="527" max="527" width="3.88671875" style="18" customWidth="1"/>
    <col min="528" max="528" width="6.88671875" style="18" customWidth="1"/>
    <col min="529" max="529" width="5.88671875" style="18" customWidth="1"/>
    <col min="530" max="530" width="5.44140625" style="18" customWidth="1"/>
    <col min="531" max="531" width="10.5546875" style="18" customWidth="1"/>
    <col min="532" max="532" width="2.33203125" style="18" customWidth="1"/>
    <col min="533" max="533" width="9.44140625" style="18" customWidth="1"/>
    <col min="534" max="534" width="0.5546875" style="18" customWidth="1"/>
    <col min="535" max="535" width="1.33203125" style="18" customWidth="1"/>
    <col min="536" max="536" width="5.33203125" style="18" customWidth="1"/>
    <col min="537" max="537" width="10.88671875" style="18"/>
    <col min="538" max="540" width="5.33203125" style="18" customWidth="1"/>
    <col min="541" max="541" width="5.5546875" style="18" customWidth="1"/>
    <col min="542" max="542" width="6.5546875" style="18" customWidth="1"/>
    <col min="543" max="543" width="9.44140625" style="18" customWidth="1"/>
    <col min="544" max="544" width="9.88671875" style="18" customWidth="1"/>
    <col min="545" max="545" width="9.33203125" style="18" customWidth="1"/>
    <col min="546" max="546" width="7.88671875" style="18" customWidth="1"/>
    <col min="547" max="549" width="5.33203125" style="18" customWidth="1"/>
    <col min="550" max="550" width="6.5546875" style="18" customWidth="1"/>
    <col min="551" max="551" width="5.33203125" style="18" customWidth="1"/>
    <col min="552" max="768" width="10.88671875" style="18"/>
    <col min="769" max="769" width="0.44140625" style="18" customWidth="1"/>
    <col min="770" max="770" width="1.109375" style="18" customWidth="1"/>
    <col min="771" max="771" width="1.6640625" style="18" customWidth="1"/>
    <col min="772" max="772" width="8.109375" style="18" customWidth="1"/>
    <col min="773" max="773" width="5.6640625" style="18" customWidth="1"/>
    <col min="774" max="774" width="9.6640625" style="18" customWidth="1"/>
    <col min="775" max="775" width="10.5546875" style="18" customWidth="1"/>
    <col min="776" max="776" width="6.88671875" style="18" customWidth="1"/>
    <col min="777" max="777" width="8.5546875" style="18" customWidth="1"/>
    <col min="778" max="782" width="6.88671875" style="18" customWidth="1"/>
    <col min="783" max="783" width="3.88671875" style="18" customWidth="1"/>
    <col min="784" max="784" width="6.88671875" style="18" customWidth="1"/>
    <col min="785" max="785" width="5.88671875" style="18" customWidth="1"/>
    <col min="786" max="786" width="5.44140625" style="18" customWidth="1"/>
    <col min="787" max="787" width="10.5546875" style="18" customWidth="1"/>
    <col min="788" max="788" width="2.33203125" style="18" customWidth="1"/>
    <col min="789" max="789" width="9.44140625" style="18" customWidth="1"/>
    <col min="790" max="790" width="0.5546875" style="18" customWidth="1"/>
    <col min="791" max="791" width="1.33203125" style="18" customWidth="1"/>
    <col min="792" max="792" width="5.33203125" style="18" customWidth="1"/>
    <col min="793" max="793" width="10.88671875" style="18"/>
    <col min="794" max="796" width="5.33203125" style="18" customWidth="1"/>
    <col min="797" max="797" width="5.5546875" style="18" customWidth="1"/>
    <col min="798" max="798" width="6.5546875" style="18" customWidth="1"/>
    <col min="799" max="799" width="9.44140625" style="18" customWidth="1"/>
    <col min="800" max="800" width="9.88671875" style="18" customWidth="1"/>
    <col min="801" max="801" width="9.33203125" style="18" customWidth="1"/>
    <col min="802" max="802" width="7.88671875" style="18" customWidth="1"/>
    <col min="803" max="805" width="5.33203125" style="18" customWidth="1"/>
    <col min="806" max="806" width="6.5546875" style="18" customWidth="1"/>
    <col min="807" max="807" width="5.33203125" style="18" customWidth="1"/>
    <col min="808" max="1024" width="10.88671875" style="18"/>
    <col min="1025" max="1025" width="0.44140625" style="18" customWidth="1"/>
    <col min="1026" max="1026" width="1.109375" style="18" customWidth="1"/>
    <col min="1027" max="1027" width="1.6640625" style="18" customWidth="1"/>
    <col min="1028" max="1028" width="8.109375" style="18" customWidth="1"/>
    <col min="1029" max="1029" width="5.6640625" style="18" customWidth="1"/>
    <col min="1030" max="1030" width="9.6640625" style="18" customWidth="1"/>
    <col min="1031" max="1031" width="10.5546875" style="18" customWidth="1"/>
    <col min="1032" max="1032" width="6.88671875" style="18" customWidth="1"/>
    <col min="1033" max="1033" width="8.5546875" style="18" customWidth="1"/>
    <col min="1034" max="1038" width="6.88671875" style="18" customWidth="1"/>
    <col min="1039" max="1039" width="3.88671875" style="18" customWidth="1"/>
    <col min="1040" max="1040" width="6.88671875" style="18" customWidth="1"/>
    <col min="1041" max="1041" width="5.88671875" style="18" customWidth="1"/>
    <col min="1042" max="1042" width="5.44140625" style="18" customWidth="1"/>
    <col min="1043" max="1043" width="10.5546875" style="18" customWidth="1"/>
    <col min="1044" max="1044" width="2.33203125" style="18" customWidth="1"/>
    <col min="1045" max="1045" width="9.44140625" style="18" customWidth="1"/>
    <col min="1046" max="1046" width="0.5546875" style="18" customWidth="1"/>
    <col min="1047" max="1047" width="1.33203125" style="18" customWidth="1"/>
    <col min="1048" max="1048" width="5.33203125" style="18" customWidth="1"/>
    <col min="1049" max="1049" width="10.88671875" style="18"/>
    <col min="1050" max="1052" width="5.33203125" style="18" customWidth="1"/>
    <col min="1053" max="1053" width="5.5546875" style="18" customWidth="1"/>
    <col min="1054" max="1054" width="6.5546875" style="18" customWidth="1"/>
    <col min="1055" max="1055" width="9.44140625" style="18" customWidth="1"/>
    <col min="1056" max="1056" width="9.88671875" style="18" customWidth="1"/>
    <col min="1057" max="1057" width="9.33203125" style="18" customWidth="1"/>
    <col min="1058" max="1058" width="7.88671875" style="18" customWidth="1"/>
    <col min="1059" max="1061" width="5.33203125" style="18" customWidth="1"/>
    <col min="1062" max="1062" width="6.5546875" style="18" customWidth="1"/>
    <col min="1063" max="1063" width="5.33203125" style="18" customWidth="1"/>
    <col min="1064" max="1280" width="10.88671875" style="18"/>
    <col min="1281" max="1281" width="0.44140625" style="18" customWidth="1"/>
    <col min="1282" max="1282" width="1.109375" style="18" customWidth="1"/>
    <col min="1283" max="1283" width="1.6640625" style="18" customWidth="1"/>
    <col min="1284" max="1284" width="8.109375" style="18" customWidth="1"/>
    <col min="1285" max="1285" width="5.6640625" style="18" customWidth="1"/>
    <col min="1286" max="1286" width="9.6640625" style="18" customWidth="1"/>
    <col min="1287" max="1287" width="10.5546875" style="18" customWidth="1"/>
    <col min="1288" max="1288" width="6.88671875" style="18" customWidth="1"/>
    <col min="1289" max="1289" width="8.5546875" style="18" customWidth="1"/>
    <col min="1290" max="1294" width="6.88671875" style="18" customWidth="1"/>
    <col min="1295" max="1295" width="3.88671875" style="18" customWidth="1"/>
    <col min="1296" max="1296" width="6.88671875" style="18" customWidth="1"/>
    <col min="1297" max="1297" width="5.88671875" style="18" customWidth="1"/>
    <col min="1298" max="1298" width="5.44140625" style="18" customWidth="1"/>
    <col min="1299" max="1299" width="10.5546875" style="18" customWidth="1"/>
    <col min="1300" max="1300" width="2.33203125" style="18" customWidth="1"/>
    <col min="1301" max="1301" width="9.44140625" style="18" customWidth="1"/>
    <col min="1302" max="1302" width="0.5546875" style="18" customWidth="1"/>
    <col min="1303" max="1303" width="1.33203125" style="18" customWidth="1"/>
    <col min="1304" max="1304" width="5.33203125" style="18" customWidth="1"/>
    <col min="1305" max="1305" width="10.88671875" style="18"/>
    <col min="1306" max="1308" width="5.33203125" style="18" customWidth="1"/>
    <col min="1309" max="1309" width="5.5546875" style="18" customWidth="1"/>
    <col min="1310" max="1310" width="6.5546875" style="18" customWidth="1"/>
    <col min="1311" max="1311" width="9.44140625" style="18" customWidth="1"/>
    <col min="1312" max="1312" width="9.88671875" style="18" customWidth="1"/>
    <col min="1313" max="1313" width="9.33203125" style="18" customWidth="1"/>
    <col min="1314" max="1314" width="7.88671875" style="18" customWidth="1"/>
    <col min="1315" max="1317" width="5.33203125" style="18" customWidth="1"/>
    <col min="1318" max="1318" width="6.5546875" style="18" customWidth="1"/>
    <col min="1319" max="1319" width="5.33203125" style="18" customWidth="1"/>
    <col min="1320" max="1536" width="10.88671875" style="18"/>
    <col min="1537" max="1537" width="0.44140625" style="18" customWidth="1"/>
    <col min="1538" max="1538" width="1.109375" style="18" customWidth="1"/>
    <col min="1539" max="1539" width="1.6640625" style="18" customWidth="1"/>
    <col min="1540" max="1540" width="8.109375" style="18" customWidth="1"/>
    <col min="1541" max="1541" width="5.6640625" style="18" customWidth="1"/>
    <col min="1542" max="1542" width="9.6640625" style="18" customWidth="1"/>
    <col min="1543" max="1543" width="10.5546875" style="18" customWidth="1"/>
    <col min="1544" max="1544" width="6.88671875" style="18" customWidth="1"/>
    <col min="1545" max="1545" width="8.5546875" style="18" customWidth="1"/>
    <col min="1546" max="1550" width="6.88671875" style="18" customWidth="1"/>
    <col min="1551" max="1551" width="3.88671875" style="18" customWidth="1"/>
    <col min="1552" max="1552" width="6.88671875" style="18" customWidth="1"/>
    <col min="1553" max="1553" width="5.88671875" style="18" customWidth="1"/>
    <col min="1554" max="1554" width="5.44140625" style="18" customWidth="1"/>
    <col min="1555" max="1555" width="10.5546875" style="18" customWidth="1"/>
    <col min="1556" max="1556" width="2.33203125" style="18" customWidth="1"/>
    <col min="1557" max="1557" width="9.44140625" style="18" customWidth="1"/>
    <col min="1558" max="1558" width="0.5546875" style="18" customWidth="1"/>
    <col min="1559" max="1559" width="1.33203125" style="18" customWidth="1"/>
    <col min="1560" max="1560" width="5.33203125" style="18" customWidth="1"/>
    <col min="1561" max="1561" width="10.88671875" style="18"/>
    <col min="1562" max="1564" width="5.33203125" style="18" customWidth="1"/>
    <col min="1565" max="1565" width="5.5546875" style="18" customWidth="1"/>
    <col min="1566" max="1566" width="6.5546875" style="18" customWidth="1"/>
    <col min="1567" max="1567" width="9.44140625" style="18" customWidth="1"/>
    <col min="1568" max="1568" width="9.88671875" style="18" customWidth="1"/>
    <col min="1569" max="1569" width="9.33203125" style="18" customWidth="1"/>
    <col min="1570" max="1570" width="7.88671875" style="18" customWidth="1"/>
    <col min="1571" max="1573" width="5.33203125" style="18" customWidth="1"/>
    <col min="1574" max="1574" width="6.5546875" style="18" customWidth="1"/>
    <col min="1575" max="1575" width="5.33203125" style="18" customWidth="1"/>
    <col min="1576" max="1792" width="10.88671875" style="18"/>
    <col min="1793" max="1793" width="0.44140625" style="18" customWidth="1"/>
    <col min="1794" max="1794" width="1.109375" style="18" customWidth="1"/>
    <col min="1795" max="1795" width="1.6640625" style="18" customWidth="1"/>
    <col min="1796" max="1796" width="8.109375" style="18" customWidth="1"/>
    <col min="1797" max="1797" width="5.6640625" style="18" customWidth="1"/>
    <col min="1798" max="1798" width="9.6640625" style="18" customWidth="1"/>
    <col min="1799" max="1799" width="10.5546875" style="18" customWidth="1"/>
    <col min="1800" max="1800" width="6.88671875" style="18" customWidth="1"/>
    <col min="1801" max="1801" width="8.5546875" style="18" customWidth="1"/>
    <col min="1802" max="1806" width="6.88671875" style="18" customWidth="1"/>
    <col min="1807" max="1807" width="3.88671875" style="18" customWidth="1"/>
    <col min="1808" max="1808" width="6.88671875" style="18" customWidth="1"/>
    <col min="1809" max="1809" width="5.88671875" style="18" customWidth="1"/>
    <col min="1810" max="1810" width="5.44140625" style="18" customWidth="1"/>
    <col min="1811" max="1811" width="10.5546875" style="18" customWidth="1"/>
    <col min="1812" max="1812" width="2.33203125" style="18" customWidth="1"/>
    <col min="1813" max="1813" width="9.44140625" style="18" customWidth="1"/>
    <col min="1814" max="1814" width="0.5546875" style="18" customWidth="1"/>
    <col min="1815" max="1815" width="1.33203125" style="18" customWidth="1"/>
    <col min="1816" max="1816" width="5.33203125" style="18" customWidth="1"/>
    <col min="1817" max="1817" width="10.88671875" style="18"/>
    <col min="1818" max="1820" width="5.33203125" style="18" customWidth="1"/>
    <col min="1821" max="1821" width="5.5546875" style="18" customWidth="1"/>
    <col min="1822" max="1822" width="6.5546875" style="18" customWidth="1"/>
    <col min="1823" max="1823" width="9.44140625" style="18" customWidth="1"/>
    <col min="1824" max="1824" width="9.88671875" style="18" customWidth="1"/>
    <col min="1825" max="1825" width="9.33203125" style="18" customWidth="1"/>
    <col min="1826" max="1826" width="7.88671875" style="18" customWidth="1"/>
    <col min="1827" max="1829" width="5.33203125" style="18" customWidth="1"/>
    <col min="1830" max="1830" width="6.5546875" style="18" customWidth="1"/>
    <col min="1831" max="1831" width="5.33203125" style="18" customWidth="1"/>
    <col min="1832" max="2048" width="10.88671875" style="18"/>
    <col min="2049" max="2049" width="0.44140625" style="18" customWidth="1"/>
    <col min="2050" max="2050" width="1.109375" style="18" customWidth="1"/>
    <col min="2051" max="2051" width="1.6640625" style="18" customWidth="1"/>
    <col min="2052" max="2052" width="8.109375" style="18" customWidth="1"/>
    <col min="2053" max="2053" width="5.6640625" style="18" customWidth="1"/>
    <col min="2054" max="2054" width="9.6640625" style="18" customWidth="1"/>
    <col min="2055" max="2055" width="10.5546875" style="18" customWidth="1"/>
    <col min="2056" max="2056" width="6.88671875" style="18" customWidth="1"/>
    <col min="2057" max="2057" width="8.5546875" style="18" customWidth="1"/>
    <col min="2058" max="2062" width="6.88671875" style="18" customWidth="1"/>
    <col min="2063" max="2063" width="3.88671875" style="18" customWidth="1"/>
    <col min="2064" max="2064" width="6.88671875" style="18" customWidth="1"/>
    <col min="2065" max="2065" width="5.88671875" style="18" customWidth="1"/>
    <col min="2066" max="2066" width="5.44140625" style="18" customWidth="1"/>
    <col min="2067" max="2067" width="10.5546875" style="18" customWidth="1"/>
    <col min="2068" max="2068" width="2.33203125" style="18" customWidth="1"/>
    <col min="2069" max="2069" width="9.44140625" style="18" customWidth="1"/>
    <col min="2070" max="2070" width="0.5546875" style="18" customWidth="1"/>
    <col min="2071" max="2071" width="1.33203125" style="18" customWidth="1"/>
    <col min="2072" max="2072" width="5.33203125" style="18" customWidth="1"/>
    <col min="2073" max="2073" width="10.88671875" style="18"/>
    <col min="2074" max="2076" width="5.33203125" style="18" customWidth="1"/>
    <col min="2077" max="2077" width="5.5546875" style="18" customWidth="1"/>
    <col min="2078" max="2078" width="6.5546875" style="18" customWidth="1"/>
    <col min="2079" max="2079" width="9.44140625" style="18" customWidth="1"/>
    <col min="2080" max="2080" width="9.88671875" style="18" customWidth="1"/>
    <col min="2081" max="2081" width="9.33203125" style="18" customWidth="1"/>
    <col min="2082" max="2082" width="7.88671875" style="18" customWidth="1"/>
    <col min="2083" max="2085" width="5.33203125" style="18" customWidth="1"/>
    <col min="2086" max="2086" width="6.5546875" style="18" customWidth="1"/>
    <col min="2087" max="2087" width="5.33203125" style="18" customWidth="1"/>
    <col min="2088" max="2304" width="10.88671875" style="18"/>
    <col min="2305" max="2305" width="0.44140625" style="18" customWidth="1"/>
    <col min="2306" max="2306" width="1.109375" style="18" customWidth="1"/>
    <col min="2307" max="2307" width="1.6640625" style="18" customWidth="1"/>
    <col min="2308" max="2308" width="8.109375" style="18" customWidth="1"/>
    <col min="2309" max="2309" width="5.6640625" style="18" customWidth="1"/>
    <col min="2310" max="2310" width="9.6640625" style="18" customWidth="1"/>
    <col min="2311" max="2311" width="10.5546875" style="18" customWidth="1"/>
    <col min="2312" max="2312" width="6.88671875" style="18" customWidth="1"/>
    <col min="2313" max="2313" width="8.5546875" style="18" customWidth="1"/>
    <col min="2314" max="2318" width="6.88671875" style="18" customWidth="1"/>
    <col min="2319" max="2319" width="3.88671875" style="18" customWidth="1"/>
    <col min="2320" max="2320" width="6.88671875" style="18" customWidth="1"/>
    <col min="2321" max="2321" width="5.88671875" style="18" customWidth="1"/>
    <col min="2322" max="2322" width="5.44140625" style="18" customWidth="1"/>
    <col min="2323" max="2323" width="10.5546875" style="18" customWidth="1"/>
    <col min="2324" max="2324" width="2.33203125" style="18" customWidth="1"/>
    <col min="2325" max="2325" width="9.44140625" style="18" customWidth="1"/>
    <col min="2326" max="2326" width="0.5546875" style="18" customWidth="1"/>
    <col min="2327" max="2327" width="1.33203125" style="18" customWidth="1"/>
    <col min="2328" max="2328" width="5.33203125" style="18" customWidth="1"/>
    <col min="2329" max="2329" width="10.88671875" style="18"/>
    <col min="2330" max="2332" width="5.33203125" style="18" customWidth="1"/>
    <col min="2333" max="2333" width="5.5546875" style="18" customWidth="1"/>
    <col min="2334" max="2334" width="6.5546875" style="18" customWidth="1"/>
    <col min="2335" max="2335" width="9.44140625" style="18" customWidth="1"/>
    <col min="2336" max="2336" width="9.88671875" style="18" customWidth="1"/>
    <col min="2337" max="2337" width="9.33203125" style="18" customWidth="1"/>
    <col min="2338" max="2338" width="7.88671875" style="18" customWidth="1"/>
    <col min="2339" max="2341" width="5.33203125" style="18" customWidth="1"/>
    <col min="2342" max="2342" width="6.5546875" style="18" customWidth="1"/>
    <col min="2343" max="2343" width="5.33203125" style="18" customWidth="1"/>
    <col min="2344" max="2560" width="10.88671875" style="18"/>
    <col min="2561" max="2561" width="0.44140625" style="18" customWidth="1"/>
    <col min="2562" max="2562" width="1.109375" style="18" customWidth="1"/>
    <col min="2563" max="2563" width="1.6640625" style="18" customWidth="1"/>
    <col min="2564" max="2564" width="8.109375" style="18" customWidth="1"/>
    <col min="2565" max="2565" width="5.6640625" style="18" customWidth="1"/>
    <col min="2566" max="2566" width="9.6640625" style="18" customWidth="1"/>
    <col min="2567" max="2567" width="10.5546875" style="18" customWidth="1"/>
    <col min="2568" max="2568" width="6.88671875" style="18" customWidth="1"/>
    <col min="2569" max="2569" width="8.5546875" style="18" customWidth="1"/>
    <col min="2570" max="2574" width="6.88671875" style="18" customWidth="1"/>
    <col min="2575" max="2575" width="3.88671875" style="18" customWidth="1"/>
    <col min="2576" max="2576" width="6.88671875" style="18" customWidth="1"/>
    <col min="2577" max="2577" width="5.88671875" style="18" customWidth="1"/>
    <col min="2578" max="2578" width="5.44140625" style="18" customWidth="1"/>
    <col min="2579" max="2579" width="10.5546875" style="18" customWidth="1"/>
    <col min="2580" max="2580" width="2.33203125" style="18" customWidth="1"/>
    <col min="2581" max="2581" width="9.44140625" style="18" customWidth="1"/>
    <col min="2582" max="2582" width="0.5546875" style="18" customWidth="1"/>
    <col min="2583" max="2583" width="1.33203125" style="18" customWidth="1"/>
    <col min="2584" max="2584" width="5.33203125" style="18" customWidth="1"/>
    <col min="2585" max="2585" width="10.88671875" style="18"/>
    <col min="2586" max="2588" width="5.33203125" style="18" customWidth="1"/>
    <col min="2589" max="2589" width="5.5546875" style="18" customWidth="1"/>
    <col min="2590" max="2590" width="6.5546875" style="18" customWidth="1"/>
    <col min="2591" max="2591" width="9.44140625" style="18" customWidth="1"/>
    <col min="2592" max="2592" width="9.88671875" style="18" customWidth="1"/>
    <col min="2593" max="2593" width="9.33203125" style="18" customWidth="1"/>
    <col min="2594" max="2594" width="7.88671875" style="18" customWidth="1"/>
    <col min="2595" max="2597" width="5.33203125" style="18" customWidth="1"/>
    <col min="2598" max="2598" width="6.5546875" style="18" customWidth="1"/>
    <col min="2599" max="2599" width="5.33203125" style="18" customWidth="1"/>
    <col min="2600" max="2816" width="10.88671875" style="18"/>
    <col min="2817" max="2817" width="0.44140625" style="18" customWidth="1"/>
    <col min="2818" max="2818" width="1.109375" style="18" customWidth="1"/>
    <col min="2819" max="2819" width="1.6640625" style="18" customWidth="1"/>
    <col min="2820" max="2820" width="8.109375" style="18" customWidth="1"/>
    <col min="2821" max="2821" width="5.6640625" style="18" customWidth="1"/>
    <col min="2822" max="2822" width="9.6640625" style="18" customWidth="1"/>
    <col min="2823" max="2823" width="10.5546875" style="18" customWidth="1"/>
    <col min="2824" max="2824" width="6.88671875" style="18" customWidth="1"/>
    <col min="2825" max="2825" width="8.5546875" style="18" customWidth="1"/>
    <col min="2826" max="2830" width="6.88671875" style="18" customWidth="1"/>
    <col min="2831" max="2831" width="3.88671875" style="18" customWidth="1"/>
    <col min="2832" max="2832" width="6.88671875" style="18" customWidth="1"/>
    <col min="2833" max="2833" width="5.88671875" style="18" customWidth="1"/>
    <col min="2834" max="2834" width="5.44140625" style="18" customWidth="1"/>
    <col min="2835" max="2835" width="10.5546875" style="18" customWidth="1"/>
    <col min="2836" max="2836" width="2.33203125" style="18" customWidth="1"/>
    <col min="2837" max="2837" width="9.44140625" style="18" customWidth="1"/>
    <col min="2838" max="2838" width="0.5546875" style="18" customWidth="1"/>
    <col min="2839" max="2839" width="1.33203125" style="18" customWidth="1"/>
    <col min="2840" max="2840" width="5.33203125" style="18" customWidth="1"/>
    <col min="2841" max="2841" width="10.88671875" style="18"/>
    <col min="2842" max="2844" width="5.33203125" style="18" customWidth="1"/>
    <col min="2845" max="2845" width="5.5546875" style="18" customWidth="1"/>
    <col min="2846" max="2846" width="6.5546875" style="18" customWidth="1"/>
    <col min="2847" max="2847" width="9.44140625" style="18" customWidth="1"/>
    <col min="2848" max="2848" width="9.88671875" style="18" customWidth="1"/>
    <col min="2849" max="2849" width="9.33203125" style="18" customWidth="1"/>
    <col min="2850" max="2850" width="7.88671875" style="18" customWidth="1"/>
    <col min="2851" max="2853" width="5.33203125" style="18" customWidth="1"/>
    <col min="2854" max="2854" width="6.5546875" style="18" customWidth="1"/>
    <col min="2855" max="2855" width="5.33203125" style="18" customWidth="1"/>
    <col min="2856" max="3072" width="10.88671875" style="18"/>
    <col min="3073" max="3073" width="0.44140625" style="18" customWidth="1"/>
    <col min="3074" max="3074" width="1.109375" style="18" customWidth="1"/>
    <col min="3075" max="3075" width="1.6640625" style="18" customWidth="1"/>
    <col min="3076" max="3076" width="8.109375" style="18" customWidth="1"/>
    <col min="3077" max="3077" width="5.6640625" style="18" customWidth="1"/>
    <col min="3078" max="3078" width="9.6640625" style="18" customWidth="1"/>
    <col min="3079" max="3079" width="10.5546875" style="18" customWidth="1"/>
    <col min="3080" max="3080" width="6.88671875" style="18" customWidth="1"/>
    <col min="3081" max="3081" width="8.5546875" style="18" customWidth="1"/>
    <col min="3082" max="3086" width="6.88671875" style="18" customWidth="1"/>
    <col min="3087" max="3087" width="3.88671875" style="18" customWidth="1"/>
    <col min="3088" max="3088" width="6.88671875" style="18" customWidth="1"/>
    <col min="3089" max="3089" width="5.88671875" style="18" customWidth="1"/>
    <col min="3090" max="3090" width="5.44140625" style="18" customWidth="1"/>
    <col min="3091" max="3091" width="10.5546875" style="18" customWidth="1"/>
    <col min="3092" max="3092" width="2.33203125" style="18" customWidth="1"/>
    <col min="3093" max="3093" width="9.44140625" style="18" customWidth="1"/>
    <col min="3094" max="3094" width="0.5546875" style="18" customWidth="1"/>
    <col min="3095" max="3095" width="1.33203125" style="18" customWidth="1"/>
    <col min="3096" max="3096" width="5.33203125" style="18" customWidth="1"/>
    <col min="3097" max="3097" width="10.88671875" style="18"/>
    <col min="3098" max="3100" width="5.33203125" style="18" customWidth="1"/>
    <col min="3101" max="3101" width="5.5546875" style="18" customWidth="1"/>
    <col min="3102" max="3102" width="6.5546875" style="18" customWidth="1"/>
    <col min="3103" max="3103" width="9.44140625" style="18" customWidth="1"/>
    <col min="3104" max="3104" width="9.88671875" style="18" customWidth="1"/>
    <col min="3105" max="3105" width="9.33203125" style="18" customWidth="1"/>
    <col min="3106" max="3106" width="7.88671875" style="18" customWidth="1"/>
    <col min="3107" max="3109" width="5.33203125" style="18" customWidth="1"/>
    <col min="3110" max="3110" width="6.5546875" style="18" customWidth="1"/>
    <col min="3111" max="3111" width="5.33203125" style="18" customWidth="1"/>
    <col min="3112" max="3328" width="10.88671875" style="18"/>
    <col min="3329" max="3329" width="0.44140625" style="18" customWidth="1"/>
    <col min="3330" max="3330" width="1.109375" style="18" customWidth="1"/>
    <col min="3331" max="3331" width="1.6640625" style="18" customWidth="1"/>
    <col min="3332" max="3332" width="8.109375" style="18" customWidth="1"/>
    <col min="3333" max="3333" width="5.6640625" style="18" customWidth="1"/>
    <col min="3334" max="3334" width="9.6640625" style="18" customWidth="1"/>
    <col min="3335" max="3335" width="10.5546875" style="18" customWidth="1"/>
    <col min="3336" max="3336" width="6.88671875" style="18" customWidth="1"/>
    <col min="3337" max="3337" width="8.5546875" style="18" customWidth="1"/>
    <col min="3338" max="3342" width="6.88671875" style="18" customWidth="1"/>
    <col min="3343" max="3343" width="3.88671875" style="18" customWidth="1"/>
    <col min="3344" max="3344" width="6.88671875" style="18" customWidth="1"/>
    <col min="3345" max="3345" width="5.88671875" style="18" customWidth="1"/>
    <col min="3346" max="3346" width="5.44140625" style="18" customWidth="1"/>
    <col min="3347" max="3347" width="10.5546875" style="18" customWidth="1"/>
    <col min="3348" max="3348" width="2.33203125" style="18" customWidth="1"/>
    <col min="3349" max="3349" width="9.44140625" style="18" customWidth="1"/>
    <col min="3350" max="3350" width="0.5546875" style="18" customWidth="1"/>
    <col min="3351" max="3351" width="1.33203125" style="18" customWidth="1"/>
    <col min="3352" max="3352" width="5.33203125" style="18" customWidth="1"/>
    <col min="3353" max="3353" width="10.88671875" style="18"/>
    <col min="3354" max="3356" width="5.33203125" style="18" customWidth="1"/>
    <col min="3357" max="3357" width="5.5546875" style="18" customWidth="1"/>
    <col min="3358" max="3358" width="6.5546875" style="18" customWidth="1"/>
    <col min="3359" max="3359" width="9.44140625" style="18" customWidth="1"/>
    <col min="3360" max="3360" width="9.88671875" style="18" customWidth="1"/>
    <col min="3361" max="3361" width="9.33203125" style="18" customWidth="1"/>
    <col min="3362" max="3362" width="7.88671875" style="18" customWidth="1"/>
    <col min="3363" max="3365" width="5.33203125" style="18" customWidth="1"/>
    <col min="3366" max="3366" width="6.5546875" style="18" customWidth="1"/>
    <col min="3367" max="3367" width="5.33203125" style="18" customWidth="1"/>
    <col min="3368" max="3584" width="10.88671875" style="18"/>
    <col min="3585" max="3585" width="0.44140625" style="18" customWidth="1"/>
    <col min="3586" max="3586" width="1.109375" style="18" customWidth="1"/>
    <col min="3587" max="3587" width="1.6640625" style="18" customWidth="1"/>
    <col min="3588" max="3588" width="8.109375" style="18" customWidth="1"/>
    <col min="3589" max="3589" width="5.6640625" style="18" customWidth="1"/>
    <col min="3590" max="3590" width="9.6640625" style="18" customWidth="1"/>
    <col min="3591" max="3591" width="10.5546875" style="18" customWidth="1"/>
    <col min="3592" max="3592" width="6.88671875" style="18" customWidth="1"/>
    <col min="3593" max="3593" width="8.5546875" style="18" customWidth="1"/>
    <col min="3594" max="3598" width="6.88671875" style="18" customWidth="1"/>
    <col min="3599" max="3599" width="3.88671875" style="18" customWidth="1"/>
    <col min="3600" max="3600" width="6.88671875" style="18" customWidth="1"/>
    <col min="3601" max="3601" width="5.88671875" style="18" customWidth="1"/>
    <col min="3602" max="3602" width="5.44140625" style="18" customWidth="1"/>
    <col min="3603" max="3603" width="10.5546875" style="18" customWidth="1"/>
    <col min="3604" max="3604" width="2.33203125" style="18" customWidth="1"/>
    <col min="3605" max="3605" width="9.44140625" style="18" customWidth="1"/>
    <col min="3606" max="3606" width="0.5546875" style="18" customWidth="1"/>
    <col min="3607" max="3607" width="1.33203125" style="18" customWidth="1"/>
    <col min="3608" max="3608" width="5.33203125" style="18" customWidth="1"/>
    <col min="3609" max="3609" width="10.88671875" style="18"/>
    <col min="3610" max="3612" width="5.33203125" style="18" customWidth="1"/>
    <col min="3613" max="3613" width="5.5546875" style="18" customWidth="1"/>
    <col min="3614" max="3614" width="6.5546875" style="18" customWidth="1"/>
    <col min="3615" max="3615" width="9.44140625" style="18" customWidth="1"/>
    <col min="3616" max="3616" width="9.88671875" style="18" customWidth="1"/>
    <col min="3617" max="3617" width="9.33203125" style="18" customWidth="1"/>
    <col min="3618" max="3618" width="7.88671875" style="18" customWidth="1"/>
    <col min="3619" max="3621" width="5.33203125" style="18" customWidth="1"/>
    <col min="3622" max="3622" width="6.5546875" style="18" customWidth="1"/>
    <col min="3623" max="3623" width="5.33203125" style="18" customWidth="1"/>
    <col min="3624" max="3840" width="10.88671875" style="18"/>
    <col min="3841" max="3841" width="0.44140625" style="18" customWidth="1"/>
    <col min="3842" max="3842" width="1.109375" style="18" customWidth="1"/>
    <col min="3843" max="3843" width="1.6640625" style="18" customWidth="1"/>
    <col min="3844" max="3844" width="8.109375" style="18" customWidth="1"/>
    <col min="3845" max="3845" width="5.6640625" style="18" customWidth="1"/>
    <col min="3846" max="3846" width="9.6640625" style="18" customWidth="1"/>
    <col min="3847" max="3847" width="10.5546875" style="18" customWidth="1"/>
    <col min="3848" max="3848" width="6.88671875" style="18" customWidth="1"/>
    <col min="3849" max="3849" width="8.5546875" style="18" customWidth="1"/>
    <col min="3850" max="3854" width="6.88671875" style="18" customWidth="1"/>
    <col min="3855" max="3855" width="3.88671875" style="18" customWidth="1"/>
    <col min="3856" max="3856" width="6.88671875" style="18" customWidth="1"/>
    <col min="3857" max="3857" width="5.88671875" style="18" customWidth="1"/>
    <col min="3858" max="3858" width="5.44140625" style="18" customWidth="1"/>
    <col min="3859" max="3859" width="10.5546875" style="18" customWidth="1"/>
    <col min="3860" max="3860" width="2.33203125" style="18" customWidth="1"/>
    <col min="3861" max="3861" width="9.44140625" style="18" customWidth="1"/>
    <col min="3862" max="3862" width="0.5546875" style="18" customWidth="1"/>
    <col min="3863" max="3863" width="1.33203125" style="18" customWidth="1"/>
    <col min="3864" max="3864" width="5.33203125" style="18" customWidth="1"/>
    <col min="3865" max="3865" width="10.88671875" style="18"/>
    <col min="3866" max="3868" width="5.33203125" style="18" customWidth="1"/>
    <col min="3869" max="3869" width="5.5546875" style="18" customWidth="1"/>
    <col min="3870" max="3870" width="6.5546875" style="18" customWidth="1"/>
    <col min="3871" max="3871" width="9.44140625" style="18" customWidth="1"/>
    <col min="3872" max="3872" width="9.88671875" style="18" customWidth="1"/>
    <col min="3873" max="3873" width="9.33203125" style="18" customWidth="1"/>
    <col min="3874" max="3874" width="7.88671875" style="18" customWidth="1"/>
    <col min="3875" max="3877" width="5.33203125" style="18" customWidth="1"/>
    <col min="3878" max="3878" width="6.5546875" style="18" customWidth="1"/>
    <col min="3879" max="3879" width="5.33203125" style="18" customWidth="1"/>
    <col min="3880" max="4096" width="10.88671875" style="18"/>
    <col min="4097" max="4097" width="0.44140625" style="18" customWidth="1"/>
    <col min="4098" max="4098" width="1.109375" style="18" customWidth="1"/>
    <col min="4099" max="4099" width="1.6640625" style="18" customWidth="1"/>
    <col min="4100" max="4100" width="8.109375" style="18" customWidth="1"/>
    <col min="4101" max="4101" width="5.6640625" style="18" customWidth="1"/>
    <col min="4102" max="4102" width="9.6640625" style="18" customWidth="1"/>
    <col min="4103" max="4103" width="10.5546875" style="18" customWidth="1"/>
    <col min="4104" max="4104" width="6.88671875" style="18" customWidth="1"/>
    <col min="4105" max="4105" width="8.5546875" style="18" customWidth="1"/>
    <col min="4106" max="4110" width="6.88671875" style="18" customWidth="1"/>
    <col min="4111" max="4111" width="3.88671875" style="18" customWidth="1"/>
    <col min="4112" max="4112" width="6.88671875" style="18" customWidth="1"/>
    <col min="4113" max="4113" width="5.88671875" style="18" customWidth="1"/>
    <col min="4114" max="4114" width="5.44140625" style="18" customWidth="1"/>
    <col min="4115" max="4115" width="10.5546875" style="18" customWidth="1"/>
    <col min="4116" max="4116" width="2.33203125" style="18" customWidth="1"/>
    <col min="4117" max="4117" width="9.44140625" style="18" customWidth="1"/>
    <col min="4118" max="4118" width="0.5546875" style="18" customWidth="1"/>
    <col min="4119" max="4119" width="1.33203125" style="18" customWidth="1"/>
    <col min="4120" max="4120" width="5.33203125" style="18" customWidth="1"/>
    <col min="4121" max="4121" width="10.88671875" style="18"/>
    <col min="4122" max="4124" width="5.33203125" style="18" customWidth="1"/>
    <col min="4125" max="4125" width="5.5546875" style="18" customWidth="1"/>
    <col min="4126" max="4126" width="6.5546875" style="18" customWidth="1"/>
    <col min="4127" max="4127" width="9.44140625" style="18" customWidth="1"/>
    <col min="4128" max="4128" width="9.88671875" style="18" customWidth="1"/>
    <col min="4129" max="4129" width="9.33203125" style="18" customWidth="1"/>
    <col min="4130" max="4130" width="7.88671875" style="18" customWidth="1"/>
    <col min="4131" max="4133" width="5.33203125" style="18" customWidth="1"/>
    <col min="4134" max="4134" width="6.5546875" style="18" customWidth="1"/>
    <col min="4135" max="4135" width="5.33203125" style="18" customWidth="1"/>
    <col min="4136" max="4352" width="10.88671875" style="18"/>
    <col min="4353" max="4353" width="0.44140625" style="18" customWidth="1"/>
    <col min="4354" max="4354" width="1.109375" style="18" customWidth="1"/>
    <col min="4355" max="4355" width="1.6640625" style="18" customWidth="1"/>
    <col min="4356" max="4356" width="8.109375" style="18" customWidth="1"/>
    <col min="4357" max="4357" width="5.6640625" style="18" customWidth="1"/>
    <col min="4358" max="4358" width="9.6640625" style="18" customWidth="1"/>
    <col min="4359" max="4359" width="10.5546875" style="18" customWidth="1"/>
    <col min="4360" max="4360" width="6.88671875" style="18" customWidth="1"/>
    <col min="4361" max="4361" width="8.5546875" style="18" customWidth="1"/>
    <col min="4362" max="4366" width="6.88671875" style="18" customWidth="1"/>
    <col min="4367" max="4367" width="3.88671875" style="18" customWidth="1"/>
    <col min="4368" max="4368" width="6.88671875" style="18" customWidth="1"/>
    <col min="4369" max="4369" width="5.88671875" style="18" customWidth="1"/>
    <col min="4370" max="4370" width="5.44140625" style="18" customWidth="1"/>
    <col min="4371" max="4371" width="10.5546875" style="18" customWidth="1"/>
    <col min="4372" max="4372" width="2.33203125" style="18" customWidth="1"/>
    <col min="4373" max="4373" width="9.44140625" style="18" customWidth="1"/>
    <col min="4374" max="4374" width="0.5546875" style="18" customWidth="1"/>
    <col min="4375" max="4375" width="1.33203125" style="18" customWidth="1"/>
    <col min="4376" max="4376" width="5.33203125" style="18" customWidth="1"/>
    <col min="4377" max="4377" width="10.88671875" style="18"/>
    <col min="4378" max="4380" width="5.33203125" style="18" customWidth="1"/>
    <col min="4381" max="4381" width="5.5546875" style="18" customWidth="1"/>
    <col min="4382" max="4382" width="6.5546875" style="18" customWidth="1"/>
    <col min="4383" max="4383" width="9.44140625" style="18" customWidth="1"/>
    <col min="4384" max="4384" width="9.88671875" style="18" customWidth="1"/>
    <col min="4385" max="4385" width="9.33203125" style="18" customWidth="1"/>
    <col min="4386" max="4386" width="7.88671875" style="18" customWidth="1"/>
    <col min="4387" max="4389" width="5.33203125" style="18" customWidth="1"/>
    <col min="4390" max="4390" width="6.5546875" style="18" customWidth="1"/>
    <col min="4391" max="4391" width="5.33203125" style="18" customWidth="1"/>
    <col min="4392" max="4608" width="10.88671875" style="18"/>
    <col min="4609" max="4609" width="0.44140625" style="18" customWidth="1"/>
    <col min="4610" max="4610" width="1.109375" style="18" customWidth="1"/>
    <col min="4611" max="4611" width="1.6640625" style="18" customWidth="1"/>
    <col min="4612" max="4612" width="8.109375" style="18" customWidth="1"/>
    <col min="4613" max="4613" width="5.6640625" style="18" customWidth="1"/>
    <col min="4614" max="4614" width="9.6640625" style="18" customWidth="1"/>
    <col min="4615" max="4615" width="10.5546875" style="18" customWidth="1"/>
    <col min="4616" max="4616" width="6.88671875" style="18" customWidth="1"/>
    <col min="4617" max="4617" width="8.5546875" style="18" customWidth="1"/>
    <col min="4618" max="4622" width="6.88671875" style="18" customWidth="1"/>
    <col min="4623" max="4623" width="3.88671875" style="18" customWidth="1"/>
    <col min="4624" max="4624" width="6.88671875" style="18" customWidth="1"/>
    <col min="4625" max="4625" width="5.88671875" style="18" customWidth="1"/>
    <col min="4626" max="4626" width="5.44140625" style="18" customWidth="1"/>
    <col min="4627" max="4627" width="10.5546875" style="18" customWidth="1"/>
    <col min="4628" max="4628" width="2.33203125" style="18" customWidth="1"/>
    <col min="4629" max="4629" width="9.44140625" style="18" customWidth="1"/>
    <col min="4630" max="4630" width="0.5546875" style="18" customWidth="1"/>
    <col min="4631" max="4631" width="1.33203125" style="18" customWidth="1"/>
    <col min="4632" max="4632" width="5.33203125" style="18" customWidth="1"/>
    <col min="4633" max="4633" width="10.88671875" style="18"/>
    <col min="4634" max="4636" width="5.33203125" style="18" customWidth="1"/>
    <col min="4637" max="4637" width="5.5546875" style="18" customWidth="1"/>
    <col min="4638" max="4638" width="6.5546875" style="18" customWidth="1"/>
    <col min="4639" max="4639" width="9.44140625" style="18" customWidth="1"/>
    <col min="4640" max="4640" width="9.88671875" style="18" customWidth="1"/>
    <col min="4641" max="4641" width="9.33203125" style="18" customWidth="1"/>
    <col min="4642" max="4642" width="7.88671875" style="18" customWidth="1"/>
    <col min="4643" max="4645" width="5.33203125" style="18" customWidth="1"/>
    <col min="4646" max="4646" width="6.5546875" style="18" customWidth="1"/>
    <col min="4647" max="4647" width="5.33203125" style="18" customWidth="1"/>
    <col min="4648" max="4864" width="10.88671875" style="18"/>
    <col min="4865" max="4865" width="0.44140625" style="18" customWidth="1"/>
    <col min="4866" max="4866" width="1.109375" style="18" customWidth="1"/>
    <col min="4867" max="4867" width="1.6640625" style="18" customWidth="1"/>
    <col min="4868" max="4868" width="8.109375" style="18" customWidth="1"/>
    <col min="4869" max="4869" width="5.6640625" style="18" customWidth="1"/>
    <col min="4870" max="4870" width="9.6640625" style="18" customWidth="1"/>
    <col min="4871" max="4871" width="10.5546875" style="18" customWidth="1"/>
    <col min="4872" max="4872" width="6.88671875" style="18" customWidth="1"/>
    <col min="4873" max="4873" width="8.5546875" style="18" customWidth="1"/>
    <col min="4874" max="4878" width="6.88671875" style="18" customWidth="1"/>
    <col min="4879" max="4879" width="3.88671875" style="18" customWidth="1"/>
    <col min="4880" max="4880" width="6.88671875" style="18" customWidth="1"/>
    <col min="4881" max="4881" width="5.88671875" style="18" customWidth="1"/>
    <col min="4882" max="4882" width="5.44140625" style="18" customWidth="1"/>
    <col min="4883" max="4883" width="10.5546875" style="18" customWidth="1"/>
    <col min="4884" max="4884" width="2.33203125" style="18" customWidth="1"/>
    <col min="4885" max="4885" width="9.44140625" style="18" customWidth="1"/>
    <col min="4886" max="4886" width="0.5546875" style="18" customWidth="1"/>
    <col min="4887" max="4887" width="1.33203125" style="18" customWidth="1"/>
    <col min="4888" max="4888" width="5.33203125" style="18" customWidth="1"/>
    <col min="4889" max="4889" width="10.88671875" style="18"/>
    <col min="4890" max="4892" width="5.33203125" style="18" customWidth="1"/>
    <col min="4893" max="4893" width="5.5546875" style="18" customWidth="1"/>
    <col min="4894" max="4894" width="6.5546875" style="18" customWidth="1"/>
    <col min="4895" max="4895" width="9.44140625" style="18" customWidth="1"/>
    <col min="4896" max="4896" width="9.88671875" style="18" customWidth="1"/>
    <col min="4897" max="4897" width="9.33203125" style="18" customWidth="1"/>
    <col min="4898" max="4898" width="7.88671875" style="18" customWidth="1"/>
    <col min="4899" max="4901" width="5.33203125" style="18" customWidth="1"/>
    <col min="4902" max="4902" width="6.5546875" style="18" customWidth="1"/>
    <col min="4903" max="4903" width="5.33203125" style="18" customWidth="1"/>
    <col min="4904" max="5120" width="10.88671875" style="18"/>
    <col min="5121" max="5121" width="0.44140625" style="18" customWidth="1"/>
    <col min="5122" max="5122" width="1.109375" style="18" customWidth="1"/>
    <col min="5123" max="5123" width="1.6640625" style="18" customWidth="1"/>
    <col min="5124" max="5124" width="8.109375" style="18" customWidth="1"/>
    <col min="5125" max="5125" width="5.6640625" style="18" customWidth="1"/>
    <col min="5126" max="5126" width="9.6640625" style="18" customWidth="1"/>
    <col min="5127" max="5127" width="10.5546875" style="18" customWidth="1"/>
    <col min="5128" max="5128" width="6.88671875" style="18" customWidth="1"/>
    <col min="5129" max="5129" width="8.5546875" style="18" customWidth="1"/>
    <col min="5130" max="5134" width="6.88671875" style="18" customWidth="1"/>
    <col min="5135" max="5135" width="3.88671875" style="18" customWidth="1"/>
    <col min="5136" max="5136" width="6.88671875" style="18" customWidth="1"/>
    <col min="5137" max="5137" width="5.88671875" style="18" customWidth="1"/>
    <col min="5138" max="5138" width="5.44140625" style="18" customWidth="1"/>
    <col min="5139" max="5139" width="10.5546875" style="18" customWidth="1"/>
    <col min="5140" max="5140" width="2.33203125" style="18" customWidth="1"/>
    <col min="5141" max="5141" width="9.44140625" style="18" customWidth="1"/>
    <col min="5142" max="5142" width="0.5546875" style="18" customWidth="1"/>
    <col min="5143" max="5143" width="1.33203125" style="18" customWidth="1"/>
    <col min="5144" max="5144" width="5.33203125" style="18" customWidth="1"/>
    <col min="5145" max="5145" width="10.88671875" style="18"/>
    <col min="5146" max="5148" width="5.33203125" style="18" customWidth="1"/>
    <col min="5149" max="5149" width="5.5546875" style="18" customWidth="1"/>
    <col min="5150" max="5150" width="6.5546875" style="18" customWidth="1"/>
    <col min="5151" max="5151" width="9.44140625" style="18" customWidth="1"/>
    <col min="5152" max="5152" width="9.88671875" style="18" customWidth="1"/>
    <col min="5153" max="5153" width="9.33203125" style="18" customWidth="1"/>
    <col min="5154" max="5154" width="7.88671875" style="18" customWidth="1"/>
    <col min="5155" max="5157" width="5.33203125" style="18" customWidth="1"/>
    <col min="5158" max="5158" width="6.5546875" style="18" customWidth="1"/>
    <col min="5159" max="5159" width="5.33203125" style="18" customWidth="1"/>
    <col min="5160" max="5376" width="10.88671875" style="18"/>
    <col min="5377" max="5377" width="0.44140625" style="18" customWidth="1"/>
    <col min="5378" max="5378" width="1.109375" style="18" customWidth="1"/>
    <col min="5379" max="5379" width="1.6640625" style="18" customWidth="1"/>
    <col min="5380" max="5380" width="8.109375" style="18" customWidth="1"/>
    <col min="5381" max="5381" width="5.6640625" style="18" customWidth="1"/>
    <col min="5382" max="5382" width="9.6640625" style="18" customWidth="1"/>
    <col min="5383" max="5383" width="10.5546875" style="18" customWidth="1"/>
    <col min="5384" max="5384" width="6.88671875" style="18" customWidth="1"/>
    <col min="5385" max="5385" width="8.5546875" style="18" customWidth="1"/>
    <col min="5386" max="5390" width="6.88671875" style="18" customWidth="1"/>
    <col min="5391" max="5391" width="3.88671875" style="18" customWidth="1"/>
    <col min="5392" max="5392" width="6.88671875" style="18" customWidth="1"/>
    <col min="5393" max="5393" width="5.88671875" style="18" customWidth="1"/>
    <col min="5394" max="5394" width="5.44140625" style="18" customWidth="1"/>
    <col min="5395" max="5395" width="10.5546875" style="18" customWidth="1"/>
    <col min="5396" max="5396" width="2.33203125" style="18" customWidth="1"/>
    <col min="5397" max="5397" width="9.44140625" style="18" customWidth="1"/>
    <col min="5398" max="5398" width="0.5546875" style="18" customWidth="1"/>
    <col min="5399" max="5399" width="1.33203125" style="18" customWidth="1"/>
    <col min="5400" max="5400" width="5.33203125" style="18" customWidth="1"/>
    <col min="5401" max="5401" width="10.88671875" style="18"/>
    <col min="5402" max="5404" width="5.33203125" style="18" customWidth="1"/>
    <col min="5405" max="5405" width="5.5546875" style="18" customWidth="1"/>
    <col min="5406" max="5406" width="6.5546875" style="18" customWidth="1"/>
    <col min="5407" max="5407" width="9.44140625" style="18" customWidth="1"/>
    <col min="5408" max="5408" width="9.88671875" style="18" customWidth="1"/>
    <col min="5409" max="5409" width="9.33203125" style="18" customWidth="1"/>
    <col min="5410" max="5410" width="7.88671875" style="18" customWidth="1"/>
    <col min="5411" max="5413" width="5.33203125" style="18" customWidth="1"/>
    <col min="5414" max="5414" width="6.5546875" style="18" customWidth="1"/>
    <col min="5415" max="5415" width="5.33203125" style="18" customWidth="1"/>
    <col min="5416" max="5632" width="10.88671875" style="18"/>
    <col min="5633" max="5633" width="0.44140625" style="18" customWidth="1"/>
    <col min="5634" max="5634" width="1.109375" style="18" customWidth="1"/>
    <col min="5635" max="5635" width="1.6640625" style="18" customWidth="1"/>
    <col min="5636" max="5636" width="8.109375" style="18" customWidth="1"/>
    <col min="5637" max="5637" width="5.6640625" style="18" customWidth="1"/>
    <col min="5638" max="5638" width="9.6640625" style="18" customWidth="1"/>
    <col min="5639" max="5639" width="10.5546875" style="18" customWidth="1"/>
    <col min="5640" max="5640" width="6.88671875" style="18" customWidth="1"/>
    <col min="5641" max="5641" width="8.5546875" style="18" customWidth="1"/>
    <col min="5642" max="5646" width="6.88671875" style="18" customWidth="1"/>
    <col min="5647" max="5647" width="3.88671875" style="18" customWidth="1"/>
    <col min="5648" max="5648" width="6.88671875" style="18" customWidth="1"/>
    <col min="5649" max="5649" width="5.88671875" style="18" customWidth="1"/>
    <col min="5650" max="5650" width="5.44140625" style="18" customWidth="1"/>
    <col min="5651" max="5651" width="10.5546875" style="18" customWidth="1"/>
    <col min="5652" max="5652" width="2.33203125" style="18" customWidth="1"/>
    <col min="5653" max="5653" width="9.44140625" style="18" customWidth="1"/>
    <col min="5654" max="5654" width="0.5546875" style="18" customWidth="1"/>
    <col min="5655" max="5655" width="1.33203125" style="18" customWidth="1"/>
    <col min="5656" max="5656" width="5.33203125" style="18" customWidth="1"/>
    <col min="5657" max="5657" width="10.88671875" style="18"/>
    <col min="5658" max="5660" width="5.33203125" style="18" customWidth="1"/>
    <col min="5661" max="5661" width="5.5546875" style="18" customWidth="1"/>
    <col min="5662" max="5662" width="6.5546875" style="18" customWidth="1"/>
    <col min="5663" max="5663" width="9.44140625" style="18" customWidth="1"/>
    <col min="5664" max="5664" width="9.88671875" style="18" customWidth="1"/>
    <col min="5665" max="5665" width="9.33203125" style="18" customWidth="1"/>
    <col min="5666" max="5666" width="7.88671875" style="18" customWidth="1"/>
    <col min="5667" max="5669" width="5.33203125" style="18" customWidth="1"/>
    <col min="5670" max="5670" width="6.5546875" style="18" customWidth="1"/>
    <col min="5671" max="5671" width="5.33203125" style="18" customWidth="1"/>
    <col min="5672" max="5888" width="10.88671875" style="18"/>
    <col min="5889" max="5889" width="0.44140625" style="18" customWidth="1"/>
    <col min="5890" max="5890" width="1.109375" style="18" customWidth="1"/>
    <col min="5891" max="5891" width="1.6640625" style="18" customWidth="1"/>
    <col min="5892" max="5892" width="8.109375" style="18" customWidth="1"/>
    <col min="5893" max="5893" width="5.6640625" style="18" customWidth="1"/>
    <col min="5894" max="5894" width="9.6640625" style="18" customWidth="1"/>
    <col min="5895" max="5895" width="10.5546875" style="18" customWidth="1"/>
    <col min="5896" max="5896" width="6.88671875" style="18" customWidth="1"/>
    <col min="5897" max="5897" width="8.5546875" style="18" customWidth="1"/>
    <col min="5898" max="5902" width="6.88671875" style="18" customWidth="1"/>
    <col min="5903" max="5903" width="3.88671875" style="18" customWidth="1"/>
    <col min="5904" max="5904" width="6.88671875" style="18" customWidth="1"/>
    <col min="5905" max="5905" width="5.88671875" style="18" customWidth="1"/>
    <col min="5906" max="5906" width="5.44140625" style="18" customWidth="1"/>
    <col min="5907" max="5907" width="10.5546875" style="18" customWidth="1"/>
    <col min="5908" max="5908" width="2.33203125" style="18" customWidth="1"/>
    <col min="5909" max="5909" width="9.44140625" style="18" customWidth="1"/>
    <col min="5910" max="5910" width="0.5546875" style="18" customWidth="1"/>
    <col min="5911" max="5911" width="1.33203125" style="18" customWidth="1"/>
    <col min="5912" max="5912" width="5.33203125" style="18" customWidth="1"/>
    <col min="5913" max="5913" width="10.88671875" style="18"/>
    <col min="5914" max="5916" width="5.33203125" style="18" customWidth="1"/>
    <col min="5917" max="5917" width="5.5546875" style="18" customWidth="1"/>
    <col min="5918" max="5918" width="6.5546875" style="18" customWidth="1"/>
    <col min="5919" max="5919" width="9.44140625" style="18" customWidth="1"/>
    <col min="5920" max="5920" width="9.88671875" style="18" customWidth="1"/>
    <col min="5921" max="5921" width="9.33203125" style="18" customWidth="1"/>
    <col min="5922" max="5922" width="7.88671875" style="18" customWidth="1"/>
    <col min="5923" max="5925" width="5.33203125" style="18" customWidth="1"/>
    <col min="5926" max="5926" width="6.5546875" style="18" customWidth="1"/>
    <col min="5927" max="5927" width="5.33203125" style="18" customWidth="1"/>
    <col min="5928" max="6144" width="10.88671875" style="18"/>
    <col min="6145" max="6145" width="0.44140625" style="18" customWidth="1"/>
    <col min="6146" max="6146" width="1.109375" style="18" customWidth="1"/>
    <col min="6147" max="6147" width="1.6640625" style="18" customWidth="1"/>
    <col min="6148" max="6148" width="8.109375" style="18" customWidth="1"/>
    <col min="6149" max="6149" width="5.6640625" style="18" customWidth="1"/>
    <col min="6150" max="6150" width="9.6640625" style="18" customWidth="1"/>
    <col min="6151" max="6151" width="10.5546875" style="18" customWidth="1"/>
    <col min="6152" max="6152" width="6.88671875" style="18" customWidth="1"/>
    <col min="6153" max="6153" width="8.5546875" style="18" customWidth="1"/>
    <col min="6154" max="6158" width="6.88671875" style="18" customWidth="1"/>
    <col min="6159" max="6159" width="3.88671875" style="18" customWidth="1"/>
    <col min="6160" max="6160" width="6.88671875" style="18" customWidth="1"/>
    <col min="6161" max="6161" width="5.88671875" style="18" customWidth="1"/>
    <col min="6162" max="6162" width="5.44140625" style="18" customWidth="1"/>
    <col min="6163" max="6163" width="10.5546875" style="18" customWidth="1"/>
    <col min="6164" max="6164" width="2.33203125" style="18" customWidth="1"/>
    <col min="6165" max="6165" width="9.44140625" style="18" customWidth="1"/>
    <col min="6166" max="6166" width="0.5546875" style="18" customWidth="1"/>
    <col min="6167" max="6167" width="1.33203125" style="18" customWidth="1"/>
    <col min="6168" max="6168" width="5.33203125" style="18" customWidth="1"/>
    <col min="6169" max="6169" width="10.88671875" style="18"/>
    <col min="6170" max="6172" width="5.33203125" style="18" customWidth="1"/>
    <col min="6173" max="6173" width="5.5546875" style="18" customWidth="1"/>
    <col min="6174" max="6174" width="6.5546875" style="18" customWidth="1"/>
    <col min="6175" max="6175" width="9.44140625" style="18" customWidth="1"/>
    <col min="6176" max="6176" width="9.88671875" style="18" customWidth="1"/>
    <col min="6177" max="6177" width="9.33203125" style="18" customWidth="1"/>
    <col min="6178" max="6178" width="7.88671875" style="18" customWidth="1"/>
    <col min="6179" max="6181" width="5.33203125" style="18" customWidth="1"/>
    <col min="6182" max="6182" width="6.5546875" style="18" customWidth="1"/>
    <col min="6183" max="6183" width="5.33203125" style="18" customWidth="1"/>
    <col min="6184" max="6400" width="10.88671875" style="18"/>
    <col min="6401" max="6401" width="0.44140625" style="18" customWidth="1"/>
    <col min="6402" max="6402" width="1.109375" style="18" customWidth="1"/>
    <col min="6403" max="6403" width="1.6640625" style="18" customWidth="1"/>
    <col min="6404" max="6404" width="8.109375" style="18" customWidth="1"/>
    <col min="6405" max="6405" width="5.6640625" style="18" customWidth="1"/>
    <col min="6406" max="6406" width="9.6640625" style="18" customWidth="1"/>
    <col min="6407" max="6407" width="10.5546875" style="18" customWidth="1"/>
    <col min="6408" max="6408" width="6.88671875" style="18" customWidth="1"/>
    <col min="6409" max="6409" width="8.5546875" style="18" customWidth="1"/>
    <col min="6410" max="6414" width="6.88671875" style="18" customWidth="1"/>
    <col min="6415" max="6415" width="3.88671875" style="18" customWidth="1"/>
    <col min="6416" max="6416" width="6.88671875" style="18" customWidth="1"/>
    <col min="6417" max="6417" width="5.88671875" style="18" customWidth="1"/>
    <col min="6418" max="6418" width="5.44140625" style="18" customWidth="1"/>
    <col min="6419" max="6419" width="10.5546875" style="18" customWidth="1"/>
    <col min="6420" max="6420" width="2.33203125" style="18" customWidth="1"/>
    <col min="6421" max="6421" width="9.44140625" style="18" customWidth="1"/>
    <col min="6422" max="6422" width="0.5546875" style="18" customWidth="1"/>
    <col min="6423" max="6423" width="1.33203125" style="18" customWidth="1"/>
    <col min="6424" max="6424" width="5.33203125" style="18" customWidth="1"/>
    <col min="6425" max="6425" width="10.88671875" style="18"/>
    <col min="6426" max="6428" width="5.33203125" style="18" customWidth="1"/>
    <col min="6429" max="6429" width="5.5546875" style="18" customWidth="1"/>
    <col min="6430" max="6430" width="6.5546875" style="18" customWidth="1"/>
    <col min="6431" max="6431" width="9.44140625" style="18" customWidth="1"/>
    <col min="6432" max="6432" width="9.88671875" style="18" customWidth="1"/>
    <col min="6433" max="6433" width="9.33203125" style="18" customWidth="1"/>
    <col min="6434" max="6434" width="7.88671875" style="18" customWidth="1"/>
    <col min="6435" max="6437" width="5.33203125" style="18" customWidth="1"/>
    <col min="6438" max="6438" width="6.5546875" style="18" customWidth="1"/>
    <col min="6439" max="6439" width="5.33203125" style="18" customWidth="1"/>
    <col min="6440" max="6656" width="10.88671875" style="18"/>
    <col min="6657" max="6657" width="0.44140625" style="18" customWidth="1"/>
    <col min="6658" max="6658" width="1.109375" style="18" customWidth="1"/>
    <col min="6659" max="6659" width="1.6640625" style="18" customWidth="1"/>
    <col min="6660" max="6660" width="8.109375" style="18" customWidth="1"/>
    <col min="6661" max="6661" width="5.6640625" style="18" customWidth="1"/>
    <col min="6662" max="6662" width="9.6640625" style="18" customWidth="1"/>
    <col min="6663" max="6663" width="10.5546875" style="18" customWidth="1"/>
    <col min="6664" max="6664" width="6.88671875" style="18" customWidth="1"/>
    <col min="6665" max="6665" width="8.5546875" style="18" customWidth="1"/>
    <col min="6666" max="6670" width="6.88671875" style="18" customWidth="1"/>
    <col min="6671" max="6671" width="3.88671875" style="18" customWidth="1"/>
    <col min="6672" max="6672" width="6.88671875" style="18" customWidth="1"/>
    <col min="6673" max="6673" width="5.88671875" style="18" customWidth="1"/>
    <col min="6674" max="6674" width="5.44140625" style="18" customWidth="1"/>
    <col min="6675" max="6675" width="10.5546875" style="18" customWidth="1"/>
    <col min="6676" max="6676" width="2.33203125" style="18" customWidth="1"/>
    <col min="6677" max="6677" width="9.44140625" style="18" customWidth="1"/>
    <col min="6678" max="6678" width="0.5546875" style="18" customWidth="1"/>
    <col min="6679" max="6679" width="1.33203125" style="18" customWidth="1"/>
    <col min="6680" max="6680" width="5.33203125" style="18" customWidth="1"/>
    <col min="6681" max="6681" width="10.88671875" style="18"/>
    <col min="6682" max="6684" width="5.33203125" style="18" customWidth="1"/>
    <col min="6685" max="6685" width="5.5546875" style="18" customWidth="1"/>
    <col min="6686" max="6686" width="6.5546875" style="18" customWidth="1"/>
    <col min="6687" max="6687" width="9.44140625" style="18" customWidth="1"/>
    <col min="6688" max="6688" width="9.88671875" style="18" customWidth="1"/>
    <col min="6689" max="6689" width="9.33203125" style="18" customWidth="1"/>
    <col min="6690" max="6690" width="7.88671875" style="18" customWidth="1"/>
    <col min="6691" max="6693" width="5.33203125" style="18" customWidth="1"/>
    <col min="6694" max="6694" width="6.5546875" style="18" customWidth="1"/>
    <col min="6695" max="6695" width="5.33203125" style="18" customWidth="1"/>
    <col min="6696" max="6912" width="10.88671875" style="18"/>
    <col min="6913" max="6913" width="0.44140625" style="18" customWidth="1"/>
    <col min="6914" max="6914" width="1.109375" style="18" customWidth="1"/>
    <col min="6915" max="6915" width="1.6640625" style="18" customWidth="1"/>
    <col min="6916" max="6916" width="8.109375" style="18" customWidth="1"/>
    <col min="6917" max="6917" width="5.6640625" style="18" customWidth="1"/>
    <col min="6918" max="6918" width="9.6640625" style="18" customWidth="1"/>
    <col min="6919" max="6919" width="10.5546875" style="18" customWidth="1"/>
    <col min="6920" max="6920" width="6.88671875" style="18" customWidth="1"/>
    <col min="6921" max="6921" width="8.5546875" style="18" customWidth="1"/>
    <col min="6922" max="6926" width="6.88671875" style="18" customWidth="1"/>
    <col min="6927" max="6927" width="3.88671875" style="18" customWidth="1"/>
    <col min="6928" max="6928" width="6.88671875" style="18" customWidth="1"/>
    <col min="6929" max="6929" width="5.88671875" style="18" customWidth="1"/>
    <col min="6930" max="6930" width="5.44140625" style="18" customWidth="1"/>
    <col min="6931" max="6931" width="10.5546875" style="18" customWidth="1"/>
    <col min="6932" max="6932" width="2.33203125" style="18" customWidth="1"/>
    <col min="6933" max="6933" width="9.44140625" style="18" customWidth="1"/>
    <col min="6934" max="6934" width="0.5546875" style="18" customWidth="1"/>
    <col min="6935" max="6935" width="1.33203125" style="18" customWidth="1"/>
    <col min="6936" max="6936" width="5.33203125" style="18" customWidth="1"/>
    <col min="6937" max="6937" width="10.88671875" style="18"/>
    <col min="6938" max="6940" width="5.33203125" style="18" customWidth="1"/>
    <col min="6941" max="6941" width="5.5546875" style="18" customWidth="1"/>
    <col min="6942" max="6942" width="6.5546875" style="18" customWidth="1"/>
    <col min="6943" max="6943" width="9.44140625" style="18" customWidth="1"/>
    <col min="6944" max="6944" width="9.88671875" style="18" customWidth="1"/>
    <col min="6945" max="6945" width="9.33203125" style="18" customWidth="1"/>
    <col min="6946" max="6946" width="7.88671875" style="18" customWidth="1"/>
    <col min="6947" max="6949" width="5.33203125" style="18" customWidth="1"/>
    <col min="6950" max="6950" width="6.5546875" style="18" customWidth="1"/>
    <col min="6951" max="6951" width="5.33203125" style="18" customWidth="1"/>
    <col min="6952" max="7168" width="10.88671875" style="18"/>
    <col min="7169" max="7169" width="0.44140625" style="18" customWidth="1"/>
    <col min="7170" max="7170" width="1.109375" style="18" customWidth="1"/>
    <col min="7171" max="7171" width="1.6640625" style="18" customWidth="1"/>
    <col min="7172" max="7172" width="8.109375" style="18" customWidth="1"/>
    <col min="7173" max="7173" width="5.6640625" style="18" customWidth="1"/>
    <col min="7174" max="7174" width="9.6640625" style="18" customWidth="1"/>
    <col min="7175" max="7175" width="10.5546875" style="18" customWidth="1"/>
    <col min="7176" max="7176" width="6.88671875" style="18" customWidth="1"/>
    <col min="7177" max="7177" width="8.5546875" style="18" customWidth="1"/>
    <col min="7178" max="7182" width="6.88671875" style="18" customWidth="1"/>
    <col min="7183" max="7183" width="3.88671875" style="18" customWidth="1"/>
    <col min="7184" max="7184" width="6.88671875" style="18" customWidth="1"/>
    <col min="7185" max="7185" width="5.88671875" style="18" customWidth="1"/>
    <col min="7186" max="7186" width="5.44140625" style="18" customWidth="1"/>
    <col min="7187" max="7187" width="10.5546875" style="18" customWidth="1"/>
    <col min="7188" max="7188" width="2.33203125" style="18" customWidth="1"/>
    <col min="7189" max="7189" width="9.44140625" style="18" customWidth="1"/>
    <col min="7190" max="7190" width="0.5546875" style="18" customWidth="1"/>
    <col min="7191" max="7191" width="1.33203125" style="18" customWidth="1"/>
    <col min="7192" max="7192" width="5.33203125" style="18" customWidth="1"/>
    <col min="7193" max="7193" width="10.88671875" style="18"/>
    <col min="7194" max="7196" width="5.33203125" style="18" customWidth="1"/>
    <col min="7197" max="7197" width="5.5546875" style="18" customWidth="1"/>
    <col min="7198" max="7198" width="6.5546875" style="18" customWidth="1"/>
    <col min="7199" max="7199" width="9.44140625" style="18" customWidth="1"/>
    <col min="7200" max="7200" width="9.88671875" style="18" customWidth="1"/>
    <col min="7201" max="7201" width="9.33203125" style="18" customWidth="1"/>
    <col min="7202" max="7202" width="7.88671875" style="18" customWidth="1"/>
    <col min="7203" max="7205" width="5.33203125" style="18" customWidth="1"/>
    <col min="7206" max="7206" width="6.5546875" style="18" customWidth="1"/>
    <col min="7207" max="7207" width="5.33203125" style="18" customWidth="1"/>
    <col min="7208" max="7424" width="10.88671875" style="18"/>
    <col min="7425" max="7425" width="0.44140625" style="18" customWidth="1"/>
    <col min="7426" max="7426" width="1.109375" style="18" customWidth="1"/>
    <col min="7427" max="7427" width="1.6640625" style="18" customWidth="1"/>
    <col min="7428" max="7428" width="8.109375" style="18" customWidth="1"/>
    <col min="7429" max="7429" width="5.6640625" style="18" customWidth="1"/>
    <col min="7430" max="7430" width="9.6640625" style="18" customWidth="1"/>
    <col min="7431" max="7431" width="10.5546875" style="18" customWidth="1"/>
    <col min="7432" max="7432" width="6.88671875" style="18" customWidth="1"/>
    <col min="7433" max="7433" width="8.5546875" style="18" customWidth="1"/>
    <col min="7434" max="7438" width="6.88671875" style="18" customWidth="1"/>
    <col min="7439" max="7439" width="3.88671875" style="18" customWidth="1"/>
    <col min="7440" max="7440" width="6.88671875" style="18" customWidth="1"/>
    <col min="7441" max="7441" width="5.88671875" style="18" customWidth="1"/>
    <col min="7442" max="7442" width="5.44140625" style="18" customWidth="1"/>
    <col min="7443" max="7443" width="10.5546875" style="18" customWidth="1"/>
    <col min="7444" max="7444" width="2.33203125" style="18" customWidth="1"/>
    <col min="7445" max="7445" width="9.44140625" style="18" customWidth="1"/>
    <col min="7446" max="7446" width="0.5546875" style="18" customWidth="1"/>
    <col min="7447" max="7447" width="1.33203125" style="18" customWidth="1"/>
    <col min="7448" max="7448" width="5.33203125" style="18" customWidth="1"/>
    <col min="7449" max="7449" width="10.88671875" style="18"/>
    <col min="7450" max="7452" width="5.33203125" style="18" customWidth="1"/>
    <col min="7453" max="7453" width="5.5546875" style="18" customWidth="1"/>
    <col min="7454" max="7454" width="6.5546875" style="18" customWidth="1"/>
    <col min="7455" max="7455" width="9.44140625" style="18" customWidth="1"/>
    <col min="7456" max="7456" width="9.88671875" style="18" customWidth="1"/>
    <col min="7457" max="7457" width="9.33203125" style="18" customWidth="1"/>
    <col min="7458" max="7458" width="7.88671875" style="18" customWidth="1"/>
    <col min="7459" max="7461" width="5.33203125" style="18" customWidth="1"/>
    <col min="7462" max="7462" width="6.5546875" style="18" customWidth="1"/>
    <col min="7463" max="7463" width="5.33203125" style="18" customWidth="1"/>
    <col min="7464" max="7680" width="10.88671875" style="18"/>
    <col min="7681" max="7681" width="0.44140625" style="18" customWidth="1"/>
    <col min="7682" max="7682" width="1.109375" style="18" customWidth="1"/>
    <col min="7683" max="7683" width="1.6640625" style="18" customWidth="1"/>
    <col min="7684" max="7684" width="8.109375" style="18" customWidth="1"/>
    <col min="7685" max="7685" width="5.6640625" style="18" customWidth="1"/>
    <col min="7686" max="7686" width="9.6640625" style="18" customWidth="1"/>
    <col min="7687" max="7687" width="10.5546875" style="18" customWidth="1"/>
    <col min="7688" max="7688" width="6.88671875" style="18" customWidth="1"/>
    <col min="7689" max="7689" width="8.5546875" style="18" customWidth="1"/>
    <col min="7690" max="7694" width="6.88671875" style="18" customWidth="1"/>
    <col min="7695" max="7695" width="3.88671875" style="18" customWidth="1"/>
    <col min="7696" max="7696" width="6.88671875" style="18" customWidth="1"/>
    <col min="7697" max="7697" width="5.88671875" style="18" customWidth="1"/>
    <col min="7698" max="7698" width="5.44140625" style="18" customWidth="1"/>
    <col min="7699" max="7699" width="10.5546875" style="18" customWidth="1"/>
    <col min="7700" max="7700" width="2.33203125" style="18" customWidth="1"/>
    <col min="7701" max="7701" width="9.44140625" style="18" customWidth="1"/>
    <col min="7702" max="7702" width="0.5546875" style="18" customWidth="1"/>
    <col min="7703" max="7703" width="1.33203125" style="18" customWidth="1"/>
    <col min="7704" max="7704" width="5.33203125" style="18" customWidth="1"/>
    <col min="7705" max="7705" width="10.88671875" style="18"/>
    <col min="7706" max="7708" width="5.33203125" style="18" customWidth="1"/>
    <col min="7709" max="7709" width="5.5546875" style="18" customWidth="1"/>
    <col min="7710" max="7710" width="6.5546875" style="18" customWidth="1"/>
    <col min="7711" max="7711" width="9.44140625" style="18" customWidth="1"/>
    <col min="7712" max="7712" width="9.88671875" style="18" customWidth="1"/>
    <col min="7713" max="7713" width="9.33203125" style="18" customWidth="1"/>
    <col min="7714" max="7714" width="7.88671875" style="18" customWidth="1"/>
    <col min="7715" max="7717" width="5.33203125" style="18" customWidth="1"/>
    <col min="7718" max="7718" width="6.5546875" style="18" customWidth="1"/>
    <col min="7719" max="7719" width="5.33203125" style="18" customWidth="1"/>
    <col min="7720" max="7936" width="10.88671875" style="18"/>
    <col min="7937" max="7937" width="0.44140625" style="18" customWidth="1"/>
    <col min="7938" max="7938" width="1.109375" style="18" customWidth="1"/>
    <col min="7939" max="7939" width="1.6640625" style="18" customWidth="1"/>
    <col min="7940" max="7940" width="8.109375" style="18" customWidth="1"/>
    <col min="7941" max="7941" width="5.6640625" style="18" customWidth="1"/>
    <col min="7942" max="7942" width="9.6640625" style="18" customWidth="1"/>
    <col min="7943" max="7943" width="10.5546875" style="18" customWidth="1"/>
    <col min="7944" max="7944" width="6.88671875" style="18" customWidth="1"/>
    <col min="7945" max="7945" width="8.5546875" style="18" customWidth="1"/>
    <col min="7946" max="7950" width="6.88671875" style="18" customWidth="1"/>
    <col min="7951" max="7951" width="3.88671875" style="18" customWidth="1"/>
    <col min="7952" max="7952" width="6.88671875" style="18" customWidth="1"/>
    <col min="7953" max="7953" width="5.88671875" style="18" customWidth="1"/>
    <col min="7954" max="7954" width="5.44140625" style="18" customWidth="1"/>
    <col min="7955" max="7955" width="10.5546875" style="18" customWidth="1"/>
    <col min="7956" max="7956" width="2.33203125" style="18" customWidth="1"/>
    <col min="7957" max="7957" width="9.44140625" style="18" customWidth="1"/>
    <col min="7958" max="7958" width="0.5546875" style="18" customWidth="1"/>
    <col min="7959" max="7959" width="1.33203125" style="18" customWidth="1"/>
    <col min="7960" max="7960" width="5.33203125" style="18" customWidth="1"/>
    <col min="7961" max="7961" width="10.88671875" style="18"/>
    <col min="7962" max="7964" width="5.33203125" style="18" customWidth="1"/>
    <col min="7965" max="7965" width="5.5546875" style="18" customWidth="1"/>
    <col min="7966" max="7966" width="6.5546875" style="18" customWidth="1"/>
    <col min="7967" max="7967" width="9.44140625" style="18" customWidth="1"/>
    <col min="7968" max="7968" width="9.88671875" style="18" customWidth="1"/>
    <col min="7969" max="7969" width="9.33203125" style="18" customWidth="1"/>
    <col min="7970" max="7970" width="7.88671875" style="18" customWidth="1"/>
    <col min="7971" max="7973" width="5.33203125" style="18" customWidth="1"/>
    <col min="7974" max="7974" width="6.5546875" style="18" customWidth="1"/>
    <col min="7975" max="7975" width="5.33203125" style="18" customWidth="1"/>
    <col min="7976" max="8192" width="10.88671875" style="18"/>
    <col min="8193" max="8193" width="0.44140625" style="18" customWidth="1"/>
    <col min="8194" max="8194" width="1.109375" style="18" customWidth="1"/>
    <col min="8195" max="8195" width="1.6640625" style="18" customWidth="1"/>
    <col min="8196" max="8196" width="8.109375" style="18" customWidth="1"/>
    <col min="8197" max="8197" width="5.6640625" style="18" customWidth="1"/>
    <col min="8198" max="8198" width="9.6640625" style="18" customWidth="1"/>
    <col min="8199" max="8199" width="10.5546875" style="18" customWidth="1"/>
    <col min="8200" max="8200" width="6.88671875" style="18" customWidth="1"/>
    <col min="8201" max="8201" width="8.5546875" style="18" customWidth="1"/>
    <col min="8202" max="8206" width="6.88671875" style="18" customWidth="1"/>
    <col min="8207" max="8207" width="3.88671875" style="18" customWidth="1"/>
    <col min="8208" max="8208" width="6.88671875" style="18" customWidth="1"/>
    <col min="8209" max="8209" width="5.88671875" style="18" customWidth="1"/>
    <col min="8210" max="8210" width="5.44140625" style="18" customWidth="1"/>
    <col min="8211" max="8211" width="10.5546875" style="18" customWidth="1"/>
    <col min="8212" max="8212" width="2.33203125" style="18" customWidth="1"/>
    <col min="8213" max="8213" width="9.44140625" style="18" customWidth="1"/>
    <col min="8214" max="8214" width="0.5546875" style="18" customWidth="1"/>
    <col min="8215" max="8215" width="1.33203125" style="18" customWidth="1"/>
    <col min="8216" max="8216" width="5.33203125" style="18" customWidth="1"/>
    <col min="8217" max="8217" width="10.88671875" style="18"/>
    <col min="8218" max="8220" width="5.33203125" style="18" customWidth="1"/>
    <col min="8221" max="8221" width="5.5546875" style="18" customWidth="1"/>
    <col min="8222" max="8222" width="6.5546875" style="18" customWidth="1"/>
    <col min="8223" max="8223" width="9.44140625" style="18" customWidth="1"/>
    <col min="8224" max="8224" width="9.88671875" style="18" customWidth="1"/>
    <col min="8225" max="8225" width="9.33203125" style="18" customWidth="1"/>
    <col min="8226" max="8226" width="7.88671875" style="18" customWidth="1"/>
    <col min="8227" max="8229" width="5.33203125" style="18" customWidth="1"/>
    <col min="8230" max="8230" width="6.5546875" style="18" customWidth="1"/>
    <col min="8231" max="8231" width="5.33203125" style="18" customWidth="1"/>
    <col min="8232" max="8448" width="10.88671875" style="18"/>
    <col min="8449" max="8449" width="0.44140625" style="18" customWidth="1"/>
    <col min="8450" max="8450" width="1.109375" style="18" customWidth="1"/>
    <col min="8451" max="8451" width="1.6640625" style="18" customWidth="1"/>
    <col min="8452" max="8452" width="8.109375" style="18" customWidth="1"/>
    <col min="8453" max="8453" width="5.6640625" style="18" customWidth="1"/>
    <col min="8454" max="8454" width="9.6640625" style="18" customWidth="1"/>
    <col min="8455" max="8455" width="10.5546875" style="18" customWidth="1"/>
    <col min="8456" max="8456" width="6.88671875" style="18" customWidth="1"/>
    <col min="8457" max="8457" width="8.5546875" style="18" customWidth="1"/>
    <col min="8458" max="8462" width="6.88671875" style="18" customWidth="1"/>
    <col min="8463" max="8463" width="3.88671875" style="18" customWidth="1"/>
    <col min="8464" max="8464" width="6.88671875" style="18" customWidth="1"/>
    <col min="8465" max="8465" width="5.88671875" style="18" customWidth="1"/>
    <col min="8466" max="8466" width="5.44140625" style="18" customWidth="1"/>
    <col min="8467" max="8467" width="10.5546875" style="18" customWidth="1"/>
    <col min="8468" max="8468" width="2.33203125" style="18" customWidth="1"/>
    <col min="8469" max="8469" width="9.44140625" style="18" customWidth="1"/>
    <col min="8470" max="8470" width="0.5546875" style="18" customWidth="1"/>
    <col min="8471" max="8471" width="1.33203125" style="18" customWidth="1"/>
    <col min="8472" max="8472" width="5.33203125" style="18" customWidth="1"/>
    <col min="8473" max="8473" width="10.88671875" style="18"/>
    <col min="8474" max="8476" width="5.33203125" style="18" customWidth="1"/>
    <col min="8477" max="8477" width="5.5546875" style="18" customWidth="1"/>
    <col min="8478" max="8478" width="6.5546875" style="18" customWidth="1"/>
    <col min="8479" max="8479" width="9.44140625" style="18" customWidth="1"/>
    <col min="8480" max="8480" width="9.88671875" style="18" customWidth="1"/>
    <col min="8481" max="8481" width="9.33203125" style="18" customWidth="1"/>
    <col min="8482" max="8482" width="7.88671875" style="18" customWidth="1"/>
    <col min="8483" max="8485" width="5.33203125" style="18" customWidth="1"/>
    <col min="8486" max="8486" width="6.5546875" style="18" customWidth="1"/>
    <col min="8487" max="8487" width="5.33203125" style="18" customWidth="1"/>
    <col min="8488" max="8704" width="10.88671875" style="18"/>
    <col min="8705" max="8705" width="0.44140625" style="18" customWidth="1"/>
    <col min="8706" max="8706" width="1.109375" style="18" customWidth="1"/>
    <col min="8707" max="8707" width="1.6640625" style="18" customWidth="1"/>
    <col min="8708" max="8708" width="8.109375" style="18" customWidth="1"/>
    <col min="8709" max="8709" width="5.6640625" style="18" customWidth="1"/>
    <col min="8710" max="8710" width="9.6640625" style="18" customWidth="1"/>
    <col min="8711" max="8711" width="10.5546875" style="18" customWidth="1"/>
    <col min="8712" max="8712" width="6.88671875" style="18" customWidth="1"/>
    <col min="8713" max="8713" width="8.5546875" style="18" customWidth="1"/>
    <col min="8714" max="8718" width="6.88671875" style="18" customWidth="1"/>
    <col min="8719" max="8719" width="3.88671875" style="18" customWidth="1"/>
    <col min="8720" max="8720" width="6.88671875" style="18" customWidth="1"/>
    <col min="8721" max="8721" width="5.88671875" style="18" customWidth="1"/>
    <col min="8722" max="8722" width="5.44140625" style="18" customWidth="1"/>
    <col min="8723" max="8723" width="10.5546875" style="18" customWidth="1"/>
    <col min="8724" max="8724" width="2.33203125" style="18" customWidth="1"/>
    <col min="8725" max="8725" width="9.44140625" style="18" customWidth="1"/>
    <col min="8726" max="8726" width="0.5546875" style="18" customWidth="1"/>
    <col min="8727" max="8727" width="1.33203125" style="18" customWidth="1"/>
    <col min="8728" max="8728" width="5.33203125" style="18" customWidth="1"/>
    <col min="8729" max="8729" width="10.88671875" style="18"/>
    <col min="8730" max="8732" width="5.33203125" style="18" customWidth="1"/>
    <col min="8733" max="8733" width="5.5546875" style="18" customWidth="1"/>
    <col min="8734" max="8734" width="6.5546875" style="18" customWidth="1"/>
    <col min="8735" max="8735" width="9.44140625" style="18" customWidth="1"/>
    <col min="8736" max="8736" width="9.88671875" style="18" customWidth="1"/>
    <col min="8737" max="8737" width="9.33203125" style="18" customWidth="1"/>
    <col min="8738" max="8738" width="7.88671875" style="18" customWidth="1"/>
    <col min="8739" max="8741" width="5.33203125" style="18" customWidth="1"/>
    <col min="8742" max="8742" width="6.5546875" style="18" customWidth="1"/>
    <col min="8743" max="8743" width="5.33203125" style="18" customWidth="1"/>
    <col min="8744" max="8960" width="10.88671875" style="18"/>
    <col min="8961" max="8961" width="0.44140625" style="18" customWidth="1"/>
    <col min="8962" max="8962" width="1.109375" style="18" customWidth="1"/>
    <col min="8963" max="8963" width="1.6640625" style="18" customWidth="1"/>
    <col min="8964" max="8964" width="8.109375" style="18" customWidth="1"/>
    <col min="8965" max="8965" width="5.6640625" style="18" customWidth="1"/>
    <col min="8966" max="8966" width="9.6640625" style="18" customWidth="1"/>
    <col min="8967" max="8967" width="10.5546875" style="18" customWidth="1"/>
    <col min="8968" max="8968" width="6.88671875" style="18" customWidth="1"/>
    <col min="8969" max="8969" width="8.5546875" style="18" customWidth="1"/>
    <col min="8970" max="8974" width="6.88671875" style="18" customWidth="1"/>
    <col min="8975" max="8975" width="3.88671875" style="18" customWidth="1"/>
    <col min="8976" max="8976" width="6.88671875" style="18" customWidth="1"/>
    <col min="8977" max="8977" width="5.88671875" style="18" customWidth="1"/>
    <col min="8978" max="8978" width="5.44140625" style="18" customWidth="1"/>
    <col min="8979" max="8979" width="10.5546875" style="18" customWidth="1"/>
    <col min="8980" max="8980" width="2.33203125" style="18" customWidth="1"/>
    <col min="8981" max="8981" width="9.44140625" style="18" customWidth="1"/>
    <col min="8982" max="8982" width="0.5546875" style="18" customWidth="1"/>
    <col min="8983" max="8983" width="1.33203125" style="18" customWidth="1"/>
    <col min="8984" max="8984" width="5.33203125" style="18" customWidth="1"/>
    <col min="8985" max="8985" width="10.88671875" style="18"/>
    <col min="8986" max="8988" width="5.33203125" style="18" customWidth="1"/>
    <col min="8989" max="8989" width="5.5546875" style="18" customWidth="1"/>
    <col min="8990" max="8990" width="6.5546875" style="18" customWidth="1"/>
    <col min="8991" max="8991" width="9.44140625" style="18" customWidth="1"/>
    <col min="8992" max="8992" width="9.88671875" style="18" customWidth="1"/>
    <col min="8993" max="8993" width="9.33203125" style="18" customWidth="1"/>
    <col min="8994" max="8994" width="7.88671875" style="18" customWidth="1"/>
    <col min="8995" max="8997" width="5.33203125" style="18" customWidth="1"/>
    <col min="8998" max="8998" width="6.5546875" style="18" customWidth="1"/>
    <col min="8999" max="8999" width="5.33203125" style="18" customWidth="1"/>
    <col min="9000" max="9216" width="10.88671875" style="18"/>
    <col min="9217" max="9217" width="0.44140625" style="18" customWidth="1"/>
    <col min="9218" max="9218" width="1.109375" style="18" customWidth="1"/>
    <col min="9219" max="9219" width="1.6640625" style="18" customWidth="1"/>
    <col min="9220" max="9220" width="8.109375" style="18" customWidth="1"/>
    <col min="9221" max="9221" width="5.6640625" style="18" customWidth="1"/>
    <col min="9222" max="9222" width="9.6640625" style="18" customWidth="1"/>
    <col min="9223" max="9223" width="10.5546875" style="18" customWidth="1"/>
    <col min="9224" max="9224" width="6.88671875" style="18" customWidth="1"/>
    <col min="9225" max="9225" width="8.5546875" style="18" customWidth="1"/>
    <col min="9226" max="9230" width="6.88671875" style="18" customWidth="1"/>
    <col min="9231" max="9231" width="3.88671875" style="18" customWidth="1"/>
    <col min="9232" max="9232" width="6.88671875" style="18" customWidth="1"/>
    <col min="9233" max="9233" width="5.88671875" style="18" customWidth="1"/>
    <col min="9234" max="9234" width="5.44140625" style="18" customWidth="1"/>
    <col min="9235" max="9235" width="10.5546875" style="18" customWidth="1"/>
    <col min="9236" max="9236" width="2.33203125" style="18" customWidth="1"/>
    <col min="9237" max="9237" width="9.44140625" style="18" customWidth="1"/>
    <col min="9238" max="9238" width="0.5546875" style="18" customWidth="1"/>
    <col min="9239" max="9239" width="1.33203125" style="18" customWidth="1"/>
    <col min="9240" max="9240" width="5.33203125" style="18" customWidth="1"/>
    <col min="9241" max="9241" width="10.88671875" style="18"/>
    <col min="9242" max="9244" width="5.33203125" style="18" customWidth="1"/>
    <col min="9245" max="9245" width="5.5546875" style="18" customWidth="1"/>
    <col min="9246" max="9246" width="6.5546875" style="18" customWidth="1"/>
    <col min="9247" max="9247" width="9.44140625" style="18" customWidth="1"/>
    <col min="9248" max="9248" width="9.88671875" style="18" customWidth="1"/>
    <col min="9249" max="9249" width="9.33203125" style="18" customWidth="1"/>
    <col min="9250" max="9250" width="7.88671875" style="18" customWidth="1"/>
    <col min="9251" max="9253" width="5.33203125" style="18" customWidth="1"/>
    <col min="9254" max="9254" width="6.5546875" style="18" customWidth="1"/>
    <col min="9255" max="9255" width="5.33203125" style="18" customWidth="1"/>
    <col min="9256" max="9472" width="10.88671875" style="18"/>
    <col min="9473" max="9473" width="0.44140625" style="18" customWidth="1"/>
    <col min="9474" max="9474" width="1.109375" style="18" customWidth="1"/>
    <col min="9475" max="9475" width="1.6640625" style="18" customWidth="1"/>
    <col min="9476" max="9476" width="8.109375" style="18" customWidth="1"/>
    <col min="9477" max="9477" width="5.6640625" style="18" customWidth="1"/>
    <col min="9478" max="9478" width="9.6640625" style="18" customWidth="1"/>
    <col min="9479" max="9479" width="10.5546875" style="18" customWidth="1"/>
    <col min="9480" max="9480" width="6.88671875" style="18" customWidth="1"/>
    <col min="9481" max="9481" width="8.5546875" style="18" customWidth="1"/>
    <col min="9482" max="9486" width="6.88671875" style="18" customWidth="1"/>
    <col min="9487" max="9487" width="3.88671875" style="18" customWidth="1"/>
    <col min="9488" max="9488" width="6.88671875" style="18" customWidth="1"/>
    <col min="9489" max="9489" width="5.88671875" style="18" customWidth="1"/>
    <col min="9490" max="9490" width="5.44140625" style="18" customWidth="1"/>
    <col min="9491" max="9491" width="10.5546875" style="18" customWidth="1"/>
    <col min="9492" max="9492" width="2.33203125" style="18" customWidth="1"/>
    <col min="9493" max="9493" width="9.44140625" style="18" customWidth="1"/>
    <col min="9494" max="9494" width="0.5546875" style="18" customWidth="1"/>
    <col min="9495" max="9495" width="1.33203125" style="18" customWidth="1"/>
    <col min="9496" max="9496" width="5.33203125" style="18" customWidth="1"/>
    <col min="9497" max="9497" width="10.88671875" style="18"/>
    <col min="9498" max="9500" width="5.33203125" style="18" customWidth="1"/>
    <col min="9501" max="9501" width="5.5546875" style="18" customWidth="1"/>
    <col min="9502" max="9502" width="6.5546875" style="18" customWidth="1"/>
    <col min="9503" max="9503" width="9.44140625" style="18" customWidth="1"/>
    <col min="9504" max="9504" width="9.88671875" style="18" customWidth="1"/>
    <col min="9505" max="9505" width="9.33203125" style="18" customWidth="1"/>
    <col min="9506" max="9506" width="7.88671875" style="18" customWidth="1"/>
    <col min="9507" max="9509" width="5.33203125" style="18" customWidth="1"/>
    <col min="9510" max="9510" width="6.5546875" style="18" customWidth="1"/>
    <col min="9511" max="9511" width="5.33203125" style="18" customWidth="1"/>
    <col min="9512" max="9728" width="10.88671875" style="18"/>
    <col min="9729" max="9729" width="0.44140625" style="18" customWidth="1"/>
    <col min="9730" max="9730" width="1.109375" style="18" customWidth="1"/>
    <col min="9731" max="9731" width="1.6640625" style="18" customWidth="1"/>
    <col min="9732" max="9732" width="8.109375" style="18" customWidth="1"/>
    <col min="9733" max="9733" width="5.6640625" style="18" customWidth="1"/>
    <col min="9734" max="9734" width="9.6640625" style="18" customWidth="1"/>
    <col min="9735" max="9735" width="10.5546875" style="18" customWidth="1"/>
    <col min="9736" max="9736" width="6.88671875" style="18" customWidth="1"/>
    <col min="9737" max="9737" width="8.5546875" style="18" customWidth="1"/>
    <col min="9738" max="9742" width="6.88671875" style="18" customWidth="1"/>
    <col min="9743" max="9743" width="3.88671875" style="18" customWidth="1"/>
    <col min="9744" max="9744" width="6.88671875" style="18" customWidth="1"/>
    <col min="9745" max="9745" width="5.88671875" style="18" customWidth="1"/>
    <col min="9746" max="9746" width="5.44140625" style="18" customWidth="1"/>
    <col min="9747" max="9747" width="10.5546875" style="18" customWidth="1"/>
    <col min="9748" max="9748" width="2.33203125" style="18" customWidth="1"/>
    <col min="9749" max="9749" width="9.44140625" style="18" customWidth="1"/>
    <col min="9750" max="9750" width="0.5546875" style="18" customWidth="1"/>
    <col min="9751" max="9751" width="1.33203125" style="18" customWidth="1"/>
    <col min="9752" max="9752" width="5.33203125" style="18" customWidth="1"/>
    <col min="9753" max="9753" width="10.88671875" style="18"/>
    <col min="9754" max="9756" width="5.33203125" style="18" customWidth="1"/>
    <col min="9757" max="9757" width="5.5546875" style="18" customWidth="1"/>
    <col min="9758" max="9758" width="6.5546875" style="18" customWidth="1"/>
    <col min="9759" max="9759" width="9.44140625" style="18" customWidth="1"/>
    <col min="9760" max="9760" width="9.88671875" style="18" customWidth="1"/>
    <col min="9761" max="9761" width="9.33203125" style="18" customWidth="1"/>
    <col min="9762" max="9762" width="7.88671875" style="18" customWidth="1"/>
    <col min="9763" max="9765" width="5.33203125" style="18" customWidth="1"/>
    <col min="9766" max="9766" width="6.5546875" style="18" customWidth="1"/>
    <col min="9767" max="9767" width="5.33203125" style="18" customWidth="1"/>
    <col min="9768" max="9984" width="10.88671875" style="18"/>
    <col min="9985" max="9985" width="0.44140625" style="18" customWidth="1"/>
    <col min="9986" max="9986" width="1.109375" style="18" customWidth="1"/>
    <col min="9987" max="9987" width="1.6640625" style="18" customWidth="1"/>
    <col min="9988" max="9988" width="8.109375" style="18" customWidth="1"/>
    <col min="9989" max="9989" width="5.6640625" style="18" customWidth="1"/>
    <col min="9990" max="9990" width="9.6640625" style="18" customWidth="1"/>
    <col min="9991" max="9991" width="10.5546875" style="18" customWidth="1"/>
    <col min="9992" max="9992" width="6.88671875" style="18" customWidth="1"/>
    <col min="9993" max="9993" width="8.5546875" style="18" customWidth="1"/>
    <col min="9994" max="9998" width="6.88671875" style="18" customWidth="1"/>
    <col min="9999" max="9999" width="3.88671875" style="18" customWidth="1"/>
    <col min="10000" max="10000" width="6.88671875" style="18" customWidth="1"/>
    <col min="10001" max="10001" width="5.88671875" style="18" customWidth="1"/>
    <col min="10002" max="10002" width="5.44140625" style="18" customWidth="1"/>
    <col min="10003" max="10003" width="10.5546875" style="18" customWidth="1"/>
    <col min="10004" max="10004" width="2.33203125" style="18" customWidth="1"/>
    <col min="10005" max="10005" width="9.44140625" style="18" customWidth="1"/>
    <col min="10006" max="10006" width="0.5546875" style="18" customWidth="1"/>
    <col min="10007" max="10007" width="1.33203125" style="18" customWidth="1"/>
    <col min="10008" max="10008" width="5.33203125" style="18" customWidth="1"/>
    <col min="10009" max="10009" width="10.88671875" style="18"/>
    <col min="10010" max="10012" width="5.33203125" style="18" customWidth="1"/>
    <col min="10013" max="10013" width="5.5546875" style="18" customWidth="1"/>
    <col min="10014" max="10014" width="6.5546875" style="18" customWidth="1"/>
    <col min="10015" max="10015" width="9.44140625" style="18" customWidth="1"/>
    <col min="10016" max="10016" width="9.88671875" style="18" customWidth="1"/>
    <col min="10017" max="10017" width="9.33203125" style="18" customWidth="1"/>
    <col min="10018" max="10018" width="7.88671875" style="18" customWidth="1"/>
    <col min="10019" max="10021" width="5.33203125" style="18" customWidth="1"/>
    <col min="10022" max="10022" width="6.5546875" style="18" customWidth="1"/>
    <col min="10023" max="10023" width="5.33203125" style="18" customWidth="1"/>
    <col min="10024" max="10240" width="10.88671875" style="18"/>
    <col min="10241" max="10241" width="0.44140625" style="18" customWidth="1"/>
    <col min="10242" max="10242" width="1.109375" style="18" customWidth="1"/>
    <col min="10243" max="10243" width="1.6640625" style="18" customWidth="1"/>
    <col min="10244" max="10244" width="8.109375" style="18" customWidth="1"/>
    <col min="10245" max="10245" width="5.6640625" style="18" customWidth="1"/>
    <col min="10246" max="10246" width="9.6640625" style="18" customWidth="1"/>
    <col min="10247" max="10247" width="10.5546875" style="18" customWidth="1"/>
    <col min="10248" max="10248" width="6.88671875" style="18" customWidth="1"/>
    <col min="10249" max="10249" width="8.5546875" style="18" customWidth="1"/>
    <col min="10250" max="10254" width="6.88671875" style="18" customWidth="1"/>
    <col min="10255" max="10255" width="3.88671875" style="18" customWidth="1"/>
    <col min="10256" max="10256" width="6.88671875" style="18" customWidth="1"/>
    <col min="10257" max="10257" width="5.88671875" style="18" customWidth="1"/>
    <col min="10258" max="10258" width="5.44140625" style="18" customWidth="1"/>
    <col min="10259" max="10259" width="10.5546875" style="18" customWidth="1"/>
    <col min="10260" max="10260" width="2.33203125" style="18" customWidth="1"/>
    <col min="10261" max="10261" width="9.44140625" style="18" customWidth="1"/>
    <col min="10262" max="10262" width="0.5546875" style="18" customWidth="1"/>
    <col min="10263" max="10263" width="1.33203125" style="18" customWidth="1"/>
    <col min="10264" max="10264" width="5.33203125" style="18" customWidth="1"/>
    <col min="10265" max="10265" width="10.88671875" style="18"/>
    <col min="10266" max="10268" width="5.33203125" style="18" customWidth="1"/>
    <col min="10269" max="10269" width="5.5546875" style="18" customWidth="1"/>
    <col min="10270" max="10270" width="6.5546875" style="18" customWidth="1"/>
    <col min="10271" max="10271" width="9.44140625" style="18" customWidth="1"/>
    <col min="10272" max="10272" width="9.88671875" style="18" customWidth="1"/>
    <col min="10273" max="10273" width="9.33203125" style="18" customWidth="1"/>
    <col min="10274" max="10274" width="7.88671875" style="18" customWidth="1"/>
    <col min="10275" max="10277" width="5.33203125" style="18" customWidth="1"/>
    <col min="10278" max="10278" width="6.5546875" style="18" customWidth="1"/>
    <col min="10279" max="10279" width="5.33203125" style="18" customWidth="1"/>
    <col min="10280" max="10496" width="10.88671875" style="18"/>
    <col min="10497" max="10497" width="0.44140625" style="18" customWidth="1"/>
    <col min="10498" max="10498" width="1.109375" style="18" customWidth="1"/>
    <col min="10499" max="10499" width="1.6640625" style="18" customWidth="1"/>
    <col min="10500" max="10500" width="8.109375" style="18" customWidth="1"/>
    <col min="10501" max="10501" width="5.6640625" style="18" customWidth="1"/>
    <col min="10502" max="10502" width="9.6640625" style="18" customWidth="1"/>
    <col min="10503" max="10503" width="10.5546875" style="18" customWidth="1"/>
    <col min="10504" max="10504" width="6.88671875" style="18" customWidth="1"/>
    <col min="10505" max="10505" width="8.5546875" style="18" customWidth="1"/>
    <col min="10506" max="10510" width="6.88671875" style="18" customWidth="1"/>
    <col min="10511" max="10511" width="3.88671875" style="18" customWidth="1"/>
    <col min="10512" max="10512" width="6.88671875" style="18" customWidth="1"/>
    <col min="10513" max="10513" width="5.88671875" style="18" customWidth="1"/>
    <col min="10514" max="10514" width="5.44140625" style="18" customWidth="1"/>
    <col min="10515" max="10515" width="10.5546875" style="18" customWidth="1"/>
    <col min="10516" max="10516" width="2.33203125" style="18" customWidth="1"/>
    <col min="10517" max="10517" width="9.44140625" style="18" customWidth="1"/>
    <col min="10518" max="10518" width="0.5546875" style="18" customWidth="1"/>
    <col min="10519" max="10519" width="1.33203125" style="18" customWidth="1"/>
    <col min="10520" max="10520" width="5.33203125" style="18" customWidth="1"/>
    <col min="10521" max="10521" width="10.88671875" style="18"/>
    <col min="10522" max="10524" width="5.33203125" style="18" customWidth="1"/>
    <col min="10525" max="10525" width="5.5546875" style="18" customWidth="1"/>
    <col min="10526" max="10526" width="6.5546875" style="18" customWidth="1"/>
    <col min="10527" max="10527" width="9.44140625" style="18" customWidth="1"/>
    <col min="10528" max="10528" width="9.88671875" style="18" customWidth="1"/>
    <col min="10529" max="10529" width="9.33203125" style="18" customWidth="1"/>
    <col min="10530" max="10530" width="7.88671875" style="18" customWidth="1"/>
    <col min="10531" max="10533" width="5.33203125" style="18" customWidth="1"/>
    <col min="10534" max="10534" width="6.5546875" style="18" customWidth="1"/>
    <col min="10535" max="10535" width="5.33203125" style="18" customWidth="1"/>
    <col min="10536" max="10752" width="10.88671875" style="18"/>
    <col min="10753" max="10753" width="0.44140625" style="18" customWidth="1"/>
    <col min="10754" max="10754" width="1.109375" style="18" customWidth="1"/>
    <col min="10755" max="10755" width="1.6640625" style="18" customWidth="1"/>
    <col min="10756" max="10756" width="8.109375" style="18" customWidth="1"/>
    <col min="10757" max="10757" width="5.6640625" style="18" customWidth="1"/>
    <col min="10758" max="10758" width="9.6640625" style="18" customWidth="1"/>
    <col min="10759" max="10759" width="10.5546875" style="18" customWidth="1"/>
    <col min="10760" max="10760" width="6.88671875" style="18" customWidth="1"/>
    <col min="10761" max="10761" width="8.5546875" style="18" customWidth="1"/>
    <col min="10762" max="10766" width="6.88671875" style="18" customWidth="1"/>
    <col min="10767" max="10767" width="3.88671875" style="18" customWidth="1"/>
    <col min="10768" max="10768" width="6.88671875" style="18" customWidth="1"/>
    <col min="10769" max="10769" width="5.88671875" style="18" customWidth="1"/>
    <col min="10770" max="10770" width="5.44140625" style="18" customWidth="1"/>
    <col min="10771" max="10771" width="10.5546875" style="18" customWidth="1"/>
    <col min="10772" max="10772" width="2.33203125" style="18" customWidth="1"/>
    <col min="10773" max="10773" width="9.44140625" style="18" customWidth="1"/>
    <col min="10774" max="10774" width="0.5546875" style="18" customWidth="1"/>
    <col min="10775" max="10775" width="1.33203125" style="18" customWidth="1"/>
    <col min="10776" max="10776" width="5.33203125" style="18" customWidth="1"/>
    <col min="10777" max="10777" width="10.88671875" style="18"/>
    <col min="10778" max="10780" width="5.33203125" style="18" customWidth="1"/>
    <col min="10781" max="10781" width="5.5546875" style="18" customWidth="1"/>
    <col min="10782" max="10782" width="6.5546875" style="18" customWidth="1"/>
    <col min="10783" max="10783" width="9.44140625" style="18" customWidth="1"/>
    <col min="10784" max="10784" width="9.88671875" style="18" customWidth="1"/>
    <col min="10785" max="10785" width="9.33203125" style="18" customWidth="1"/>
    <col min="10786" max="10786" width="7.88671875" style="18" customWidth="1"/>
    <col min="10787" max="10789" width="5.33203125" style="18" customWidth="1"/>
    <col min="10790" max="10790" width="6.5546875" style="18" customWidth="1"/>
    <col min="10791" max="10791" width="5.33203125" style="18" customWidth="1"/>
    <col min="10792" max="11008" width="10.88671875" style="18"/>
    <col min="11009" max="11009" width="0.44140625" style="18" customWidth="1"/>
    <col min="11010" max="11010" width="1.109375" style="18" customWidth="1"/>
    <col min="11011" max="11011" width="1.6640625" style="18" customWidth="1"/>
    <col min="11012" max="11012" width="8.109375" style="18" customWidth="1"/>
    <col min="11013" max="11013" width="5.6640625" style="18" customWidth="1"/>
    <col min="11014" max="11014" width="9.6640625" style="18" customWidth="1"/>
    <col min="11015" max="11015" width="10.5546875" style="18" customWidth="1"/>
    <col min="11016" max="11016" width="6.88671875" style="18" customWidth="1"/>
    <col min="11017" max="11017" width="8.5546875" style="18" customWidth="1"/>
    <col min="11018" max="11022" width="6.88671875" style="18" customWidth="1"/>
    <col min="11023" max="11023" width="3.88671875" style="18" customWidth="1"/>
    <col min="11024" max="11024" width="6.88671875" style="18" customWidth="1"/>
    <col min="11025" max="11025" width="5.88671875" style="18" customWidth="1"/>
    <col min="11026" max="11026" width="5.44140625" style="18" customWidth="1"/>
    <col min="11027" max="11027" width="10.5546875" style="18" customWidth="1"/>
    <col min="11028" max="11028" width="2.33203125" style="18" customWidth="1"/>
    <col min="11029" max="11029" width="9.44140625" style="18" customWidth="1"/>
    <col min="11030" max="11030" width="0.5546875" style="18" customWidth="1"/>
    <col min="11031" max="11031" width="1.33203125" style="18" customWidth="1"/>
    <col min="11032" max="11032" width="5.33203125" style="18" customWidth="1"/>
    <col min="11033" max="11033" width="10.88671875" style="18"/>
    <col min="11034" max="11036" width="5.33203125" style="18" customWidth="1"/>
    <col min="11037" max="11037" width="5.5546875" style="18" customWidth="1"/>
    <col min="11038" max="11038" width="6.5546875" style="18" customWidth="1"/>
    <col min="11039" max="11039" width="9.44140625" style="18" customWidth="1"/>
    <col min="11040" max="11040" width="9.88671875" style="18" customWidth="1"/>
    <col min="11041" max="11041" width="9.33203125" style="18" customWidth="1"/>
    <col min="11042" max="11042" width="7.88671875" style="18" customWidth="1"/>
    <col min="11043" max="11045" width="5.33203125" style="18" customWidth="1"/>
    <col min="11046" max="11046" width="6.5546875" style="18" customWidth="1"/>
    <col min="11047" max="11047" width="5.33203125" style="18" customWidth="1"/>
    <col min="11048" max="11264" width="10.88671875" style="18"/>
    <col min="11265" max="11265" width="0.44140625" style="18" customWidth="1"/>
    <col min="11266" max="11266" width="1.109375" style="18" customWidth="1"/>
    <col min="11267" max="11267" width="1.6640625" style="18" customWidth="1"/>
    <col min="11268" max="11268" width="8.109375" style="18" customWidth="1"/>
    <col min="11269" max="11269" width="5.6640625" style="18" customWidth="1"/>
    <col min="11270" max="11270" width="9.6640625" style="18" customWidth="1"/>
    <col min="11271" max="11271" width="10.5546875" style="18" customWidth="1"/>
    <col min="11272" max="11272" width="6.88671875" style="18" customWidth="1"/>
    <col min="11273" max="11273" width="8.5546875" style="18" customWidth="1"/>
    <col min="11274" max="11278" width="6.88671875" style="18" customWidth="1"/>
    <col min="11279" max="11279" width="3.88671875" style="18" customWidth="1"/>
    <col min="11280" max="11280" width="6.88671875" style="18" customWidth="1"/>
    <col min="11281" max="11281" width="5.88671875" style="18" customWidth="1"/>
    <col min="11282" max="11282" width="5.44140625" style="18" customWidth="1"/>
    <col min="11283" max="11283" width="10.5546875" style="18" customWidth="1"/>
    <col min="11284" max="11284" width="2.33203125" style="18" customWidth="1"/>
    <col min="11285" max="11285" width="9.44140625" style="18" customWidth="1"/>
    <col min="11286" max="11286" width="0.5546875" style="18" customWidth="1"/>
    <col min="11287" max="11287" width="1.33203125" style="18" customWidth="1"/>
    <col min="11288" max="11288" width="5.33203125" style="18" customWidth="1"/>
    <col min="11289" max="11289" width="10.88671875" style="18"/>
    <col min="11290" max="11292" width="5.33203125" style="18" customWidth="1"/>
    <col min="11293" max="11293" width="5.5546875" style="18" customWidth="1"/>
    <col min="11294" max="11294" width="6.5546875" style="18" customWidth="1"/>
    <col min="11295" max="11295" width="9.44140625" style="18" customWidth="1"/>
    <col min="11296" max="11296" width="9.88671875" style="18" customWidth="1"/>
    <col min="11297" max="11297" width="9.33203125" style="18" customWidth="1"/>
    <col min="11298" max="11298" width="7.88671875" style="18" customWidth="1"/>
    <col min="11299" max="11301" width="5.33203125" style="18" customWidth="1"/>
    <col min="11302" max="11302" width="6.5546875" style="18" customWidth="1"/>
    <col min="11303" max="11303" width="5.33203125" style="18" customWidth="1"/>
    <col min="11304" max="11520" width="10.88671875" style="18"/>
    <col min="11521" max="11521" width="0.44140625" style="18" customWidth="1"/>
    <col min="11522" max="11522" width="1.109375" style="18" customWidth="1"/>
    <col min="11523" max="11523" width="1.6640625" style="18" customWidth="1"/>
    <col min="11524" max="11524" width="8.109375" style="18" customWidth="1"/>
    <col min="11525" max="11525" width="5.6640625" style="18" customWidth="1"/>
    <col min="11526" max="11526" width="9.6640625" style="18" customWidth="1"/>
    <col min="11527" max="11527" width="10.5546875" style="18" customWidth="1"/>
    <col min="11528" max="11528" width="6.88671875" style="18" customWidth="1"/>
    <col min="11529" max="11529" width="8.5546875" style="18" customWidth="1"/>
    <col min="11530" max="11534" width="6.88671875" style="18" customWidth="1"/>
    <col min="11535" max="11535" width="3.88671875" style="18" customWidth="1"/>
    <col min="11536" max="11536" width="6.88671875" style="18" customWidth="1"/>
    <col min="11537" max="11537" width="5.88671875" style="18" customWidth="1"/>
    <col min="11538" max="11538" width="5.44140625" style="18" customWidth="1"/>
    <col min="11539" max="11539" width="10.5546875" style="18" customWidth="1"/>
    <col min="11540" max="11540" width="2.33203125" style="18" customWidth="1"/>
    <col min="11541" max="11541" width="9.44140625" style="18" customWidth="1"/>
    <col min="11542" max="11542" width="0.5546875" style="18" customWidth="1"/>
    <col min="11543" max="11543" width="1.33203125" style="18" customWidth="1"/>
    <col min="11544" max="11544" width="5.33203125" style="18" customWidth="1"/>
    <col min="11545" max="11545" width="10.88671875" style="18"/>
    <col min="11546" max="11548" width="5.33203125" style="18" customWidth="1"/>
    <col min="11549" max="11549" width="5.5546875" style="18" customWidth="1"/>
    <col min="11550" max="11550" width="6.5546875" style="18" customWidth="1"/>
    <col min="11551" max="11551" width="9.44140625" style="18" customWidth="1"/>
    <col min="11552" max="11552" width="9.88671875" style="18" customWidth="1"/>
    <col min="11553" max="11553" width="9.33203125" style="18" customWidth="1"/>
    <col min="11554" max="11554" width="7.88671875" style="18" customWidth="1"/>
    <col min="11555" max="11557" width="5.33203125" style="18" customWidth="1"/>
    <col min="11558" max="11558" width="6.5546875" style="18" customWidth="1"/>
    <col min="11559" max="11559" width="5.33203125" style="18" customWidth="1"/>
    <col min="11560" max="11776" width="10.88671875" style="18"/>
    <col min="11777" max="11777" width="0.44140625" style="18" customWidth="1"/>
    <col min="11778" max="11778" width="1.109375" style="18" customWidth="1"/>
    <col min="11779" max="11779" width="1.6640625" style="18" customWidth="1"/>
    <col min="11780" max="11780" width="8.109375" style="18" customWidth="1"/>
    <col min="11781" max="11781" width="5.6640625" style="18" customWidth="1"/>
    <col min="11782" max="11782" width="9.6640625" style="18" customWidth="1"/>
    <col min="11783" max="11783" width="10.5546875" style="18" customWidth="1"/>
    <col min="11784" max="11784" width="6.88671875" style="18" customWidth="1"/>
    <col min="11785" max="11785" width="8.5546875" style="18" customWidth="1"/>
    <col min="11786" max="11790" width="6.88671875" style="18" customWidth="1"/>
    <col min="11791" max="11791" width="3.88671875" style="18" customWidth="1"/>
    <col min="11792" max="11792" width="6.88671875" style="18" customWidth="1"/>
    <col min="11793" max="11793" width="5.88671875" style="18" customWidth="1"/>
    <col min="11794" max="11794" width="5.44140625" style="18" customWidth="1"/>
    <col min="11795" max="11795" width="10.5546875" style="18" customWidth="1"/>
    <col min="11796" max="11796" width="2.33203125" style="18" customWidth="1"/>
    <col min="11797" max="11797" width="9.44140625" style="18" customWidth="1"/>
    <col min="11798" max="11798" width="0.5546875" style="18" customWidth="1"/>
    <col min="11799" max="11799" width="1.33203125" style="18" customWidth="1"/>
    <col min="11800" max="11800" width="5.33203125" style="18" customWidth="1"/>
    <col min="11801" max="11801" width="10.88671875" style="18"/>
    <col min="11802" max="11804" width="5.33203125" style="18" customWidth="1"/>
    <col min="11805" max="11805" width="5.5546875" style="18" customWidth="1"/>
    <col min="11806" max="11806" width="6.5546875" style="18" customWidth="1"/>
    <col min="11807" max="11807" width="9.44140625" style="18" customWidth="1"/>
    <col min="11808" max="11808" width="9.88671875" style="18" customWidth="1"/>
    <col min="11809" max="11809" width="9.33203125" style="18" customWidth="1"/>
    <col min="11810" max="11810" width="7.88671875" style="18" customWidth="1"/>
    <col min="11811" max="11813" width="5.33203125" style="18" customWidth="1"/>
    <col min="11814" max="11814" width="6.5546875" style="18" customWidth="1"/>
    <col min="11815" max="11815" width="5.33203125" style="18" customWidth="1"/>
    <col min="11816" max="12032" width="10.88671875" style="18"/>
    <col min="12033" max="12033" width="0.44140625" style="18" customWidth="1"/>
    <col min="12034" max="12034" width="1.109375" style="18" customWidth="1"/>
    <col min="12035" max="12035" width="1.6640625" style="18" customWidth="1"/>
    <col min="12036" max="12036" width="8.109375" style="18" customWidth="1"/>
    <col min="12037" max="12037" width="5.6640625" style="18" customWidth="1"/>
    <col min="12038" max="12038" width="9.6640625" style="18" customWidth="1"/>
    <col min="12039" max="12039" width="10.5546875" style="18" customWidth="1"/>
    <col min="12040" max="12040" width="6.88671875" style="18" customWidth="1"/>
    <col min="12041" max="12041" width="8.5546875" style="18" customWidth="1"/>
    <col min="12042" max="12046" width="6.88671875" style="18" customWidth="1"/>
    <col min="12047" max="12047" width="3.88671875" style="18" customWidth="1"/>
    <col min="12048" max="12048" width="6.88671875" style="18" customWidth="1"/>
    <col min="12049" max="12049" width="5.88671875" style="18" customWidth="1"/>
    <col min="12050" max="12050" width="5.44140625" style="18" customWidth="1"/>
    <col min="12051" max="12051" width="10.5546875" style="18" customWidth="1"/>
    <col min="12052" max="12052" width="2.33203125" style="18" customWidth="1"/>
    <col min="12053" max="12053" width="9.44140625" style="18" customWidth="1"/>
    <col min="12054" max="12054" width="0.5546875" style="18" customWidth="1"/>
    <col min="12055" max="12055" width="1.33203125" style="18" customWidth="1"/>
    <col min="12056" max="12056" width="5.33203125" style="18" customWidth="1"/>
    <col min="12057" max="12057" width="10.88671875" style="18"/>
    <col min="12058" max="12060" width="5.33203125" style="18" customWidth="1"/>
    <col min="12061" max="12061" width="5.5546875" style="18" customWidth="1"/>
    <col min="12062" max="12062" width="6.5546875" style="18" customWidth="1"/>
    <col min="12063" max="12063" width="9.44140625" style="18" customWidth="1"/>
    <col min="12064" max="12064" width="9.88671875" style="18" customWidth="1"/>
    <col min="12065" max="12065" width="9.33203125" style="18" customWidth="1"/>
    <col min="12066" max="12066" width="7.88671875" style="18" customWidth="1"/>
    <col min="12067" max="12069" width="5.33203125" style="18" customWidth="1"/>
    <col min="12070" max="12070" width="6.5546875" style="18" customWidth="1"/>
    <col min="12071" max="12071" width="5.33203125" style="18" customWidth="1"/>
    <col min="12072" max="12288" width="10.88671875" style="18"/>
    <col min="12289" max="12289" width="0.44140625" style="18" customWidth="1"/>
    <col min="12290" max="12290" width="1.109375" style="18" customWidth="1"/>
    <col min="12291" max="12291" width="1.6640625" style="18" customWidth="1"/>
    <col min="12292" max="12292" width="8.109375" style="18" customWidth="1"/>
    <col min="12293" max="12293" width="5.6640625" style="18" customWidth="1"/>
    <col min="12294" max="12294" width="9.6640625" style="18" customWidth="1"/>
    <col min="12295" max="12295" width="10.5546875" style="18" customWidth="1"/>
    <col min="12296" max="12296" width="6.88671875" style="18" customWidth="1"/>
    <col min="12297" max="12297" width="8.5546875" style="18" customWidth="1"/>
    <col min="12298" max="12302" width="6.88671875" style="18" customWidth="1"/>
    <col min="12303" max="12303" width="3.88671875" style="18" customWidth="1"/>
    <col min="12304" max="12304" width="6.88671875" style="18" customWidth="1"/>
    <col min="12305" max="12305" width="5.88671875" style="18" customWidth="1"/>
    <col min="12306" max="12306" width="5.44140625" style="18" customWidth="1"/>
    <col min="12307" max="12307" width="10.5546875" style="18" customWidth="1"/>
    <col min="12308" max="12308" width="2.33203125" style="18" customWidth="1"/>
    <col min="12309" max="12309" width="9.44140625" style="18" customWidth="1"/>
    <col min="12310" max="12310" width="0.5546875" style="18" customWidth="1"/>
    <col min="12311" max="12311" width="1.33203125" style="18" customWidth="1"/>
    <col min="12312" max="12312" width="5.33203125" style="18" customWidth="1"/>
    <col min="12313" max="12313" width="10.88671875" style="18"/>
    <col min="12314" max="12316" width="5.33203125" style="18" customWidth="1"/>
    <col min="12317" max="12317" width="5.5546875" style="18" customWidth="1"/>
    <col min="12318" max="12318" width="6.5546875" style="18" customWidth="1"/>
    <col min="12319" max="12319" width="9.44140625" style="18" customWidth="1"/>
    <col min="12320" max="12320" width="9.88671875" style="18" customWidth="1"/>
    <col min="12321" max="12321" width="9.33203125" style="18" customWidth="1"/>
    <col min="12322" max="12322" width="7.88671875" style="18" customWidth="1"/>
    <col min="12323" max="12325" width="5.33203125" style="18" customWidth="1"/>
    <col min="12326" max="12326" width="6.5546875" style="18" customWidth="1"/>
    <col min="12327" max="12327" width="5.33203125" style="18" customWidth="1"/>
    <col min="12328" max="12544" width="10.88671875" style="18"/>
    <col min="12545" max="12545" width="0.44140625" style="18" customWidth="1"/>
    <col min="12546" max="12546" width="1.109375" style="18" customWidth="1"/>
    <col min="12547" max="12547" width="1.6640625" style="18" customWidth="1"/>
    <col min="12548" max="12548" width="8.109375" style="18" customWidth="1"/>
    <col min="12549" max="12549" width="5.6640625" style="18" customWidth="1"/>
    <col min="12550" max="12550" width="9.6640625" style="18" customWidth="1"/>
    <col min="12551" max="12551" width="10.5546875" style="18" customWidth="1"/>
    <col min="12552" max="12552" width="6.88671875" style="18" customWidth="1"/>
    <col min="12553" max="12553" width="8.5546875" style="18" customWidth="1"/>
    <col min="12554" max="12558" width="6.88671875" style="18" customWidth="1"/>
    <col min="12559" max="12559" width="3.88671875" style="18" customWidth="1"/>
    <col min="12560" max="12560" width="6.88671875" style="18" customWidth="1"/>
    <col min="12561" max="12561" width="5.88671875" style="18" customWidth="1"/>
    <col min="12562" max="12562" width="5.44140625" style="18" customWidth="1"/>
    <col min="12563" max="12563" width="10.5546875" style="18" customWidth="1"/>
    <col min="12564" max="12564" width="2.33203125" style="18" customWidth="1"/>
    <col min="12565" max="12565" width="9.44140625" style="18" customWidth="1"/>
    <col min="12566" max="12566" width="0.5546875" style="18" customWidth="1"/>
    <col min="12567" max="12567" width="1.33203125" style="18" customWidth="1"/>
    <col min="12568" max="12568" width="5.33203125" style="18" customWidth="1"/>
    <col min="12569" max="12569" width="10.88671875" style="18"/>
    <col min="12570" max="12572" width="5.33203125" style="18" customWidth="1"/>
    <col min="12573" max="12573" width="5.5546875" style="18" customWidth="1"/>
    <col min="12574" max="12574" width="6.5546875" style="18" customWidth="1"/>
    <col min="12575" max="12575" width="9.44140625" style="18" customWidth="1"/>
    <col min="12576" max="12576" width="9.88671875" style="18" customWidth="1"/>
    <col min="12577" max="12577" width="9.33203125" style="18" customWidth="1"/>
    <col min="12578" max="12578" width="7.88671875" style="18" customWidth="1"/>
    <col min="12579" max="12581" width="5.33203125" style="18" customWidth="1"/>
    <col min="12582" max="12582" width="6.5546875" style="18" customWidth="1"/>
    <col min="12583" max="12583" width="5.33203125" style="18" customWidth="1"/>
    <col min="12584" max="12800" width="10.88671875" style="18"/>
    <col min="12801" max="12801" width="0.44140625" style="18" customWidth="1"/>
    <col min="12802" max="12802" width="1.109375" style="18" customWidth="1"/>
    <col min="12803" max="12803" width="1.6640625" style="18" customWidth="1"/>
    <col min="12804" max="12804" width="8.109375" style="18" customWidth="1"/>
    <col min="12805" max="12805" width="5.6640625" style="18" customWidth="1"/>
    <col min="12806" max="12806" width="9.6640625" style="18" customWidth="1"/>
    <col min="12807" max="12807" width="10.5546875" style="18" customWidth="1"/>
    <col min="12808" max="12808" width="6.88671875" style="18" customWidth="1"/>
    <col min="12809" max="12809" width="8.5546875" style="18" customWidth="1"/>
    <col min="12810" max="12814" width="6.88671875" style="18" customWidth="1"/>
    <col min="12815" max="12815" width="3.88671875" style="18" customWidth="1"/>
    <col min="12816" max="12816" width="6.88671875" style="18" customWidth="1"/>
    <col min="12817" max="12817" width="5.88671875" style="18" customWidth="1"/>
    <col min="12818" max="12818" width="5.44140625" style="18" customWidth="1"/>
    <col min="12819" max="12819" width="10.5546875" style="18" customWidth="1"/>
    <col min="12820" max="12820" width="2.33203125" style="18" customWidth="1"/>
    <col min="12821" max="12821" width="9.44140625" style="18" customWidth="1"/>
    <col min="12822" max="12822" width="0.5546875" style="18" customWidth="1"/>
    <col min="12823" max="12823" width="1.33203125" style="18" customWidth="1"/>
    <col min="12824" max="12824" width="5.33203125" style="18" customWidth="1"/>
    <col min="12825" max="12825" width="10.88671875" style="18"/>
    <col min="12826" max="12828" width="5.33203125" style="18" customWidth="1"/>
    <col min="12829" max="12829" width="5.5546875" style="18" customWidth="1"/>
    <col min="12830" max="12830" width="6.5546875" style="18" customWidth="1"/>
    <col min="12831" max="12831" width="9.44140625" style="18" customWidth="1"/>
    <col min="12832" max="12832" width="9.88671875" style="18" customWidth="1"/>
    <col min="12833" max="12833" width="9.33203125" style="18" customWidth="1"/>
    <col min="12834" max="12834" width="7.88671875" style="18" customWidth="1"/>
    <col min="12835" max="12837" width="5.33203125" style="18" customWidth="1"/>
    <col min="12838" max="12838" width="6.5546875" style="18" customWidth="1"/>
    <col min="12839" max="12839" width="5.33203125" style="18" customWidth="1"/>
    <col min="12840" max="13056" width="10.88671875" style="18"/>
    <col min="13057" max="13057" width="0.44140625" style="18" customWidth="1"/>
    <col min="13058" max="13058" width="1.109375" style="18" customWidth="1"/>
    <col min="13059" max="13059" width="1.6640625" style="18" customWidth="1"/>
    <col min="13060" max="13060" width="8.109375" style="18" customWidth="1"/>
    <col min="13061" max="13061" width="5.6640625" style="18" customWidth="1"/>
    <col min="13062" max="13062" width="9.6640625" style="18" customWidth="1"/>
    <col min="13063" max="13063" width="10.5546875" style="18" customWidth="1"/>
    <col min="13064" max="13064" width="6.88671875" style="18" customWidth="1"/>
    <col min="13065" max="13065" width="8.5546875" style="18" customWidth="1"/>
    <col min="13066" max="13070" width="6.88671875" style="18" customWidth="1"/>
    <col min="13071" max="13071" width="3.88671875" style="18" customWidth="1"/>
    <col min="13072" max="13072" width="6.88671875" style="18" customWidth="1"/>
    <col min="13073" max="13073" width="5.88671875" style="18" customWidth="1"/>
    <col min="13074" max="13074" width="5.44140625" style="18" customWidth="1"/>
    <col min="13075" max="13075" width="10.5546875" style="18" customWidth="1"/>
    <col min="13076" max="13076" width="2.33203125" style="18" customWidth="1"/>
    <col min="13077" max="13077" width="9.44140625" style="18" customWidth="1"/>
    <col min="13078" max="13078" width="0.5546875" style="18" customWidth="1"/>
    <col min="13079" max="13079" width="1.33203125" style="18" customWidth="1"/>
    <col min="13080" max="13080" width="5.33203125" style="18" customWidth="1"/>
    <col min="13081" max="13081" width="10.88671875" style="18"/>
    <col min="13082" max="13084" width="5.33203125" style="18" customWidth="1"/>
    <col min="13085" max="13085" width="5.5546875" style="18" customWidth="1"/>
    <col min="13086" max="13086" width="6.5546875" style="18" customWidth="1"/>
    <col min="13087" max="13087" width="9.44140625" style="18" customWidth="1"/>
    <col min="13088" max="13088" width="9.88671875" style="18" customWidth="1"/>
    <col min="13089" max="13089" width="9.33203125" style="18" customWidth="1"/>
    <col min="13090" max="13090" width="7.88671875" style="18" customWidth="1"/>
    <col min="13091" max="13093" width="5.33203125" style="18" customWidth="1"/>
    <col min="13094" max="13094" width="6.5546875" style="18" customWidth="1"/>
    <col min="13095" max="13095" width="5.33203125" style="18" customWidth="1"/>
    <col min="13096" max="13312" width="10.88671875" style="18"/>
    <col min="13313" max="13313" width="0.44140625" style="18" customWidth="1"/>
    <col min="13314" max="13314" width="1.109375" style="18" customWidth="1"/>
    <col min="13315" max="13315" width="1.6640625" style="18" customWidth="1"/>
    <col min="13316" max="13316" width="8.109375" style="18" customWidth="1"/>
    <col min="13317" max="13317" width="5.6640625" style="18" customWidth="1"/>
    <col min="13318" max="13318" width="9.6640625" style="18" customWidth="1"/>
    <col min="13319" max="13319" width="10.5546875" style="18" customWidth="1"/>
    <col min="13320" max="13320" width="6.88671875" style="18" customWidth="1"/>
    <col min="13321" max="13321" width="8.5546875" style="18" customWidth="1"/>
    <col min="13322" max="13326" width="6.88671875" style="18" customWidth="1"/>
    <col min="13327" max="13327" width="3.88671875" style="18" customWidth="1"/>
    <col min="13328" max="13328" width="6.88671875" style="18" customWidth="1"/>
    <col min="13329" max="13329" width="5.88671875" style="18" customWidth="1"/>
    <col min="13330" max="13330" width="5.44140625" style="18" customWidth="1"/>
    <col min="13331" max="13331" width="10.5546875" style="18" customWidth="1"/>
    <col min="13332" max="13332" width="2.33203125" style="18" customWidth="1"/>
    <col min="13333" max="13333" width="9.44140625" style="18" customWidth="1"/>
    <col min="13334" max="13334" width="0.5546875" style="18" customWidth="1"/>
    <col min="13335" max="13335" width="1.33203125" style="18" customWidth="1"/>
    <col min="13336" max="13336" width="5.33203125" style="18" customWidth="1"/>
    <col min="13337" max="13337" width="10.88671875" style="18"/>
    <col min="13338" max="13340" width="5.33203125" style="18" customWidth="1"/>
    <col min="13341" max="13341" width="5.5546875" style="18" customWidth="1"/>
    <col min="13342" max="13342" width="6.5546875" style="18" customWidth="1"/>
    <col min="13343" max="13343" width="9.44140625" style="18" customWidth="1"/>
    <col min="13344" max="13344" width="9.88671875" style="18" customWidth="1"/>
    <col min="13345" max="13345" width="9.33203125" style="18" customWidth="1"/>
    <col min="13346" max="13346" width="7.88671875" style="18" customWidth="1"/>
    <col min="13347" max="13349" width="5.33203125" style="18" customWidth="1"/>
    <col min="13350" max="13350" width="6.5546875" style="18" customWidth="1"/>
    <col min="13351" max="13351" width="5.33203125" style="18" customWidth="1"/>
    <col min="13352" max="13568" width="10.88671875" style="18"/>
    <col min="13569" max="13569" width="0.44140625" style="18" customWidth="1"/>
    <col min="13570" max="13570" width="1.109375" style="18" customWidth="1"/>
    <col min="13571" max="13571" width="1.6640625" style="18" customWidth="1"/>
    <col min="13572" max="13572" width="8.109375" style="18" customWidth="1"/>
    <col min="13573" max="13573" width="5.6640625" style="18" customWidth="1"/>
    <col min="13574" max="13574" width="9.6640625" style="18" customWidth="1"/>
    <col min="13575" max="13575" width="10.5546875" style="18" customWidth="1"/>
    <col min="13576" max="13576" width="6.88671875" style="18" customWidth="1"/>
    <col min="13577" max="13577" width="8.5546875" style="18" customWidth="1"/>
    <col min="13578" max="13582" width="6.88671875" style="18" customWidth="1"/>
    <col min="13583" max="13583" width="3.88671875" style="18" customWidth="1"/>
    <col min="13584" max="13584" width="6.88671875" style="18" customWidth="1"/>
    <col min="13585" max="13585" width="5.88671875" style="18" customWidth="1"/>
    <col min="13586" max="13586" width="5.44140625" style="18" customWidth="1"/>
    <col min="13587" max="13587" width="10.5546875" style="18" customWidth="1"/>
    <col min="13588" max="13588" width="2.33203125" style="18" customWidth="1"/>
    <col min="13589" max="13589" width="9.44140625" style="18" customWidth="1"/>
    <col min="13590" max="13590" width="0.5546875" style="18" customWidth="1"/>
    <col min="13591" max="13591" width="1.33203125" style="18" customWidth="1"/>
    <col min="13592" max="13592" width="5.33203125" style="18" customWidth="1"/>
    <col min="13593" max="13593" width="10.88671875" style="18"/>
    <col min="13594" max="13596" width="5.33203125" style="18" customWidth="1"/>
    <col min="13597" max="13597" width="5.5546875" style="18" customWidth="1"/>
    <col min="13598" max="13598" width="6.5546875" style="18" customWidth="1"/>
    <col min="13599" max="13599" width="9.44140625" style="18" customWidth="1"/>
    <col min="13600" max="13600" width="9.88671875" style="18" customWidth="1"/>
    <col min="13601" max="13601" width="9.33203125" style="18" customWidth="1"/>
    <col min="13602" max="13602" width="7.88671875" style="18" customWidth="1"/>
    <col min="13603" max="13605" width="5.33203125" style="18" customWidth="1"/>
    <col min="13606" max="13606" width="6.5546875" style="18" customWidth="1"/>
    <col min="13607" max="13607" width="5.33203125" style="18" customWidth="1"/>
    <col min="13608" max="13824" width="10.88671875" style="18"/>
    <col min="13825" max="13825" width="0.44140625" style="18" customWidth="1"/>
    <col min="13826" max="13826" width="1.109375" style="18" customWidth="1"/>
    <col min="13827" max="13827" width="1.6640625" style="18" customWidth="1"/>
    <col min="13828" max="13828" width="8.109375" style="18" customWidth="1"/>
    <col min="13829" max="13829" width="5.6640625" style="18" customWidth="1"/>
    <col min="13830" max="13830" width="9.6640625" style="18" customWidth="1"/>
    <col min="13831" max="13831" width="10.5546875" style="18" customWidth="1"/>
    <col min="13832" max="13832" width="6.88671875" style="18" customWidth="1"/>
    <col min="13833" max="13833" width="8.5546875" style="18" customWidth="1"/>
    <col min="13834" max="13838" width="6.88671875" style="18" customWidth="1"/>
    <col min="13839" max="13839" width="3.88671875" style="18" customWidth="1"/>
    <col min="13840" max="13840" width="6.88671875" style="18" customWidth="1"/>
    <col min="13841" max="13841" width="5.88671875" style="18" customWidth="1"/>
    <col min="13842" max="13842" width="5.44140625" style="18" customWidth="1"/>
    <col min="13843" max="13843" width="10.5546875" style="18" customWidth="1"/>
    <col min="13844" max="13844" width="2.33203125" style="18" customWidth="1"/>
    <col min="13845" max="13845" width="9.44140625" style="18" customWidth="1"/>
    <col min="13846" max="13846" width="0.5546875" style="18" customWidth="1"/>
    <col min="13847" max="13847" width="1.33203125" style="18" customWidth="1"/>
    <col min="13848" max="13848" width="5.33203125" style="18" customWidth="1"/>
    <col min="13849" max="13849" width="10.88671875" style="18"/>
    <col min="13850" max="13852" width="5.33203125" style="18" customWidth="1"/>
    <col min="13853" max="13853" width="5.5546875" style="18" customWidth="1"/>
    <col min="13854" max="13854" width="6.5546875" style="18" customWidth="1"/>
    <col min="13855" max="13855" width="9.44140625" style="18" customWidth="1"/>
    <col min="13856" max="13856" width="9.88671875" style="18" customWidth="1"/>
    <col min="13857" max="13857" width="9.33203125" style="18" customWidth="1"/>
    <col min="13858" max="13858" width="7.88671875" style="18" customWidth="1"/>
    <col min="13859" max="13861" width="5.33203125" style="18" customWidth="1"/>
    <col min="13862" max="13862" width="6.5546875" style="18" customWidth="1"/>
    <col min="13863" max="13863" width="5.33203125" style="18" customWidth="1"/>
    <col min="13864" max="14080" width="10.88671875" style="18"/>
    <col min="14081" max="14081" width="0.44140625" style="18" customWidth="1"/>
    <col min="14082" max="14082" width="1.109375" style="18" customWidth="1"/>
    <col min="14083" max="14083" width="1.6640625" style="18" customWidth="1"/>
    <col min="14084" max="14084" width="8.109375" style="18" customWidth="1"/>
    <col min="14085" max="14085" width="5.6640625" style="18" customWidth="1"/>
    <col min="14086" max="14086" width="9.6640625" style="18" customWidth="1"/>
    <col min="14087" max="14087" width="10.5546875" style="18" customWidth="1"/>
    <col min="14088" max="14088" width="6.88671875" style="18" customWidth="1"/>
    <col min="14089" max="14089" width="8.5546875" style="18" customWidth="1"/>
    <col min="14090" max="14094" width="6.88671875" style="18" customWidth="1"/>
    <col min="14095" max="14095" width="3.88671875" style="18" customWidth="1"/>
    <col min="14096" max="14096" width="6.88671875" style="18" customWidth="1"/>
    <col min="14097" max="14097" width="5.88671875" style="18" customWidth="1"/>
    <col min="14098" max="14098" width="5.44140625" style="18" customWidth="1"/>
    <col min="14099" max="14099" width="10.5546875" style="18" customWidth="1"/>
    <col min="14100" max="14100" width="2.33203125" style="18" customWidth="1"/>
    <col min="14101" max="14101" width="9.44140625" style="18" customWidth="1"/>
    <col min="14102" max="14102" width="0.5546875" style="18" customWidth="1"/>
    <col min="14103" max="14103" width="1.33203125" style="18" customWidth="1"/>
    <col min="14104" max="14104" width="5.33203125" style="18" customWidth="1"/>
    <col min="14105" max="14105" width="10.88671875" style="18"/>
    <col min="14106" max="14108" width="5.33203125" style="18" customWidth="1"/>
    <col min="14109" max="14109" width="5.5546875" style="18" customWidth="1"/>
    <col min="14110" max="14110" width="6.5546875" style="18" customWidth="1"/>
    <col min="14111" max="14111" width="9.44140625" style="18" customWidth="1"/>
    <col min="14112" max="14112" width="9.88671875" style="18" customWidth="1"/>
    <col min="14113" max="14113" width="9.33203125" style="18" customWidth="1"/>
    <col min="14114" max="14114" width="7.88671875" style="18" customWidth="1"/>
    <col min="14115" max="14117" width="5.33203125" style="18" customWidth="1"/>
    <col min="14118" max="14118" width="6.5546875" style="18" customWidth="1"/>
    <col min="14119" max="14119" width="5.33203125" style="18" customWidth="1"/>
    <col min="14120" max="14336" width="10.88671875" style="18"/>
    <col min="14337" max="14337" width="0.44140625" style="18" customWidth="1"/>
    <col min="14338" max="14338" width="1.109375" style="18" customWidth="1"/>
    <col min="14339" max="14339" width="1.6640625" style="18" customWidth="1"/>
    <col min="14340" max="14340" width="8.109375" style="18" customWidth="1"/>
    <col min="14341" max="14341" width="5.6640625" style="18" customWidth="1"/>
    <col min="14342" max="14342" width="9.6640625" style="18" customWidth="1"/>
    <col min="14343" max="14343" width="10.5546875" style="18" customWidth="1"/>
    <col min="14344" max="14344" width="6.88671875" style="18" customWidth="1"/>
    <col min="14345" max="14345" width="8.5546875" style="18" customWidth="1"/>
    <col min="14346" max="14350" width="6.88671875" style="18" customWidth="1"/>
    <col min="14351" max="14351" width="3.88671875" style="18" customWidth="1"/>
    <col min="14352" max="14352" width="6.88671875" style="18" customWidth="1"/>
    <col min="14353" max="14353" width="5.88671875" style="18" customWidth="1"/>
    <col min="14354" max="14354" width="5.44140625" style="18" customWidth="1"/>
    <col min="14355" max="14355" width="10.5546875" style="18" customWidth="1"/>
    <col min="14356" max="14356" width="2.33203125" style="18" customWidth="1"/>
    <col min="14357" max="14357" width="9.44140625" style="18" customWidth="1"/>
    <col min="14358" max="14358" width="0.5546875" style="18" customWidth="1"/>
    <col min="14359" max="14359" width="1.33203125" style="18" customWidth="1"/>
    <col min="14360" max="14360" width="5.33203125" style="18" customWidth="1"/>
    <col min="14361" max="14361" width="10.88671875" style="18"/>
    <col min="14362" max="14364" width="5.33203125" style="18" customWidth="1"/>
    <col min="14365" max="14365" width="5.5546875" style="18" customWidth="1"/>
    <col min="14366" max="14366" width="6.5546875" style="18" customWidth="1"/>
    <col min="14367" max="14367" width="9.44140625" style="18" customWidth="1"/>
    <col min="14368" max="14368" width="9.88671875" style="18" customWidth="1"/>
    <col min="14369" max="14369" width="9.33203125" style="18" customWidth="1"/>
    <col min="14370" max="14370" width="7.88671875" style="18" customWidth="1"/>
    <col min="14371" max="14373" width="5.33203125" style="18" customWidth="1"/>
    <col min="14374" max="14374" width="6.5546875" style="18" customWidth="1"/>
    <col min="14375" max="14375" width="5.33203125" style="18" customWidth="1"/>
    <col min="14376" max="14592" width="10.88671875" style="18"/>
    <col min="14593" max="14593" width="0.44140625" style="18" customWidth="1"/>
    <col min="14594" max="14594" width="1.109375" style="18" customWidth="1"/>
    <col min="14595" max="14595" width="1.6640625" style="18" customWidth="1"/>
    <col min="14596" max="14596" width="8.109375" style="18" customWidth="1"/>
    <col min="14597" max="14597" width="5.6640625" style="18" customWidth="1"/>
    <col min="14598" max="14598" width="9.6640625" style="18" customWidth="1"/>
    <col min="14599" max="14599" width="10.5546875" style="18" customWidth="1"/>
    <col min="14600" max="14600" width="6.88671875" style="18" customWidth="1"/>
    <col min="14601" max="14601" width="8.5546875" style="18" customWidth="1"/>
    <col min="14602" max="14606" width="6.88671875" style="18" customWidth="1"/>
    <col min="14607" max="14607" width="3.88671875" style="18" customWidth="1"/>
    <col min="14608" max="14608" width="6.88671875" style="18" customWidth="1"/>
    <col min="14609" max="14609" width="5.88671875" style="18" customWidth="1"/>
    <col min="14610" max="14610" width="5.44140625" style="18" customWidth="1"/>
    <col min="14611" max="14611" width="10.5546875" style="18" customWidth="1"/>
    <col min="14612" max="14612" width="2.33203125" style="18" customWidth="1"/>
    <col min="14613" max="14613" width="9.44140625" style="18" customWidth="1"/>
    <col min="14614" max="14614" width="0.5546875" style="18" customWidth="1"/>
    <col min="14615" max="14615" width="1.33203125" style="18" customWidth="1"/>
    <col min="14616" max="14616" width="5.33203125" style="18" customWidth="1"/>
    <col min="14617" max="14617" width="10.88671875" style="18"/>
    <col min="14618" max="14620" width="5.33203125" style="18" customWidth="1"/>
    <col min="14621" max="14621" width="5.5546875" style="18" customWidth="1"/>
    <col min="14622" max="14622" width="6.5546875" style="18" customWidth="1"/>
    <col min="14623" max="14623" width="9.44140625" style="18" customWidth="1"/>
    <col min="14624" max="14624" width="9.88671875" style="18" customWidth="1"/>
    <col min="14625" max="14625" width="9.33203125" style="18" customWidth="1"/>
    <col min="14626" max="14626" width="7.88671875" style="18" customWidth="1"/>
    <col min="14627" max="14629" width="5.33203125" style="18" customWidth="1"/>
    <col min="14630" max="14630" width="6.5546875" style="18" customWidth="1"/>
    <col min="14631" max="14631" width="5.33203125" style="18" customWidth="1"/>
    <col min="14632" max="14848" width="10.88671875" style="18"/>
    <col min="14849" max="14849" width="0.44140625" style="18" customWidth="1"/>
    <col min="14850" max="14850" width="1.109375" style="18" customWidth="1"/>
    <col min="14851" max="14851" width="1.6640625" style="18" customWidth="1"/>
    <col min="14852" max="14852" width="8.109375" style="18" customWidth="1"/>
    <col min="14853" max="14853" width="5.6640625" style="18" customWidth="1"/>
    <col min="14854" max="14854" width="9.6640625" style="18" customWidth="1"/>
    <col min="14855" max="14855" width="10.5546875" style="18" customWidth="1"/>
    <col min="14856" max="14856" width="6.88671875" style="18" customWidth="1"/>
    <col min="14857" max="14857" width="8.5546875" style="18" customWidth="1"/>
    <col min="14858" max="14862" width="6.88671875" style="18" customWidth="1"/>
    <col min="14863" max="14863" width="3.88671875" style="18" customWidth="1"/>
    <col min="14864" max="14864" width="6.88671875" style="18" customWidth="1"/>
    <col min="14865" max="14865" width="5.88671875" style="18" customWidth="1"/>
    <col min="14866" max="14866" width="5.44140625" style="18" customWidth="1"/>
    <col min="14867" max="14867" width="10.5546875" style="18" customWidth="1"/>
    <col min="14868" max="14868" width="2.33203125" style="18" customWidth="1"/>
    <col min="14869" max="14869" width="9.44140625" style="18" customWidth="1"/>
    <col min="14870" max="14870" width="0.5546875" style="18" customWidth="1"/>
    <col min="14871" max="14871" width="1.33203125" style="18" customWidth="1"/>
    <col min="14872" max="14872" width="5.33203125" style="18" customWidth="1"/>
    <col min="14873" max="14873" width="10.88671875" style="18"/>
    <col min="14874" max="14876" width="5.33203125" style="18" customWidth="1"/>
    <col min="14877" max="14877" width="5.5546875" style="18" customWidth="1"/>
    <col min="14878" max="14878" width="6.5546875" style="18" customWidth="1"/>
    <col min="14879" max="14879" width="9.44140625" style="18" customWidth="1"/>
    <col min="14880" max="14880" width="9.88671875" style="18" customWidth="1"/>
    <col min="14881" max="14881" width="9.33203125" style="18" customWidth="1"/>
    <col min="14882" max="14882" width="7.88671875" style="18" customWidth="1"/>
    <col min="14883" max="14885" width="5.33203125" style="18" customWidth="1"/>
    <col min="14886" max="14886" width="6.5546875" style="18" customWidth="1"/>
    <col min="14887" max="14887" width="5.33203125" style="18" customWidth="1"/>
    <col min="14888" max="15104" width="10.88671875" style="18"/>
    <col min="15105" max="15105" width="0.44140625" style="18" customWidth="1"/>
    <col min="15106" max="15106" width="1.109375" style="18" customWidth="1"/>
    <col min="15107" max="15107" width="1.6640625" style="18" customWidth="1"/>
    <col min="15108" max="15108" width="8.109375" style="18" customWidth="1"/>
    <col min="15109" max="15109" width="5.6640625" style="18" customWidth="1"/>
    <col min="15110" max="15110" width="9.6640625" style="18" customWidth="1"/>
    <col min="15111" max="15111" width="10.5546875" style="18" customWidth="1"/>
    <col min="15112" max="15112" width="6.88671875" style="18" customWidth="1"/>
    <col min="15113" max="15113" width="8.5546875" style="18" customWidth="1"/>
    <col min="15114" max="15118" width="6.88671875" style="18" customWidth="1"/>
    <col min="15119" max="15119" width="3.88671875" style="18" customWidth="1"/>
    <col min="15120" max="15120" width="6.88671875" style="18" customWidth="1"/>
    <col min="15121" max="15121" width="5.88671875" style="18" customWidth="1"/>
    <col min="15122" max="15122" width="5.44140625" style="18" customWidth="1"/>
    <col min="15123" max="15123" width="10.5546875" style="18" customWidth="1"/>
    <col min="15124" max="15124" width="2.33203125" style="18" customWidth="1"/>
    <col min="15125" max="15125" width="9.44140625" style="18" customWidth="1"/>
    <col min="15126" max="15126" width="0.5546875" style="18" customWidth="1"/>
    <col min="15127" max="15127" width="1.33203125" style="18" customWidth="1"/>
    <col min="15128" max="15128" width="5.33203125" style="18" customWidth="1"/>
    <col min="15129" max="15129" width="10.88671875" style="18"/>
    <col min="15130" max="15132" width="5.33203125" style="18" customWidth="1"/>
    <col min="15133" max="15133" width="5.5546875" style="18" customWidth="1"/>
    <col min="15134" max="15134" width="6.5546875" style="18" customWidth="1"/>
    <col min="15135" max="15135" width="9.44140625" style="18" customWidth="1"/>
    <col min="15136" max="15136" width="9.88671875" style="18" customWidth="1"/>
    <col min="15137" max="15137" width="9.33203125" style="18" customWidth="1"/>
    <col min="15138" max="15138" width="7.88671875" style="18" customWidth="1"/>
    <col min="15139" max="15141" width="5.33203125" style="18" customWidth="1"/>
    <col min="15142" max="15142" width="6.5546875" style="18" customWidth="1"/>
    <col min="15143" max="15143" width="5.33203125" style="18" customWidth="1"/>
    <col min="15144" max="15360" width="10.88671875" style="18"/>
    <col min="15361" max="15361" width="0.44140625" style="18" customWidth="1"/>
    <col min="15362" max="15362" width="1.109375" style="18" customWidth="1"/>
    <col min="15363" max="15363" width="1.6640625" style="18" customWidth="1"/>
    <col min="15364" max="15364" width="8.109375" style="18" customWidth="1"/>
    <col min="15365" max="15365" width="5.6640625" style="18" customWidth="1"/>
    <col min="15366" max="15366" width="9.6640625" style="18" customWidth="1"/>
    <col min="15367" max="15367" width="10.5546875" style="18" customWidth="1"/>
    <col min="15368" max="15368" width="6.88671875" style="18" customWidth="1"/>
    <col min="15369" max="15369" width="8.5546875" style="18" customWidth="1"/>
    <col min="15370" max="15374" width="6.88671875" style="18" customWidth="1"/>
    <col min="15375" max="15375" width="3.88671875" style="18" customWidth="1"/>
    <col min="15376" max="15376" width="6.88671875" style="18" customWidth="1"/>
    <col min="15377" max="15377" width="5.88671875" style="18" customWidth="1"/>
    <col min="15378" max="15378" width="5.44140625" style="18" customWidth="1"/>
    <col min="15379" max="15379" width="10.5546875" style="18" customWidth="1"/>
    <col min="15380" max="15380" width="2.33203125" style="18" customWidth="1"/>
    <col min="15381" max="15381" width="9.44140625" style="18" customWidth="1"/>
    <col min="15382" max="15382" width="0.5546875" style="18" customWidth="1"/>
    <col min="15383" max="15383" width="1.33203125" style="18" customWidth="1"/>
    <col min="15384" max="15384" width="5.33203125" style="18" customWidth="1"/>
    <col min="15385" max="15385" width="10.88671875" style="18"/>
    <col min="15386" max="15388" width="5.33203125" style="18" customWidth="1"/>
    <col min="15389" max="15389" width="5.5546875" style="18" customWidth="1"/>
    <col min="15390" max="15390" width="6.5546875" style="18" customWidth="1"/>
    <col min="15391" max="15391" width="9.44140625" style="18" customWidth="1"/>
    <col min="15392" max="15392" width="9.88671875" style="18" customWidth="1"/>
    <col min="15393" max="15393" width="9.33203125" style="18" customWidth="1"/>
    <col min="15394" max="15394" width="7.88671875" style="18" customWidth="1"/>
    <col min="15395" max="15397" width="5.33203125" style="18" customWidth="1"/>
    <col min="15398" max="15398" width="6.5546875" style="18" customWidth="1"/>
    <col min="15399" max="15399" width="5.33203125" style="18" customWidth="1"/>
    <col min="15400" max="15616" width="10.88671875" style="18"/>
    <col min="15617" max="15617" width="0.44140625" style="18" customWidth="1"/>
    <col min="15618" max="15618" width="1.109375" style="18" customWidth="1"/>
    <col min="15619" max="15619" width="1.6640625" style="18" customWidth="1"/>
    <col min="15620" max="15620" width="8.109375" style="18" customWidth="1"/>
    <col min="15621" max="15621" width="5.6640625" style="18" customWidth="1"/>
    <col min="15622" max="15622" width="9.6640625" style="18" customWidth="1"/>
    <col min="15623" max="15623" width="10.5546875" style="18" customWidth="1"/>
    <col min="15624" max="15624" width="6.88671875" style="18" customWidth="1"/>
    <col min="15625" max="15625" width="8.5546875" style="18" customWidth="1"/>
    <col min="15626" max="15630" width="6.88671875" style="18" customWidth="1"/>
    <col min="15631" max="15631" width="3.88671875" style="18" customWidth="1"/>
    <col min="15632" max="15632" width="6.88671875" style="18" customWidth="1"/>
    <col min="15633" max="15633" width="5.88671875" style="18" customWidth="1"/>
    <col min="15634" max="15634" width="5.44140625" style="18" customWidth="1"/>
    <col min="15635" max="15635" width="10.5546875" style="18" customWidth="1"/>
    <col min="15636" max="15636" width="2.33203125" style="18" customWidth="1"/>
    <col min="15637" max="15637" width="9.44140625" style="18" customWidth="1"/>
    <col min="15638" max="15638" width="0.5546875" style="18" customWidth="1"/>
    <col min="15639" max="15639" width="1.33203125" style="18" customWidth="1"/>
    <col min="15640" max="15640" width="5.33203125" style="18" customWidth="1"/>
    <col min="15641" max="15641" width="10.88671875" style="18"/>
    <col min="15642" max="15644" width="5.33203125" style="18" customWidth="1"/>
    <col min="15645" max="15645" width="5.5546875" style="18" customWidth="1"/>
    <col min="15646" max="15646" width="6.5546875" style="18" customWidth="1"/>
    <col min="15647" max="15647" width="9.44140625" style="18" customWidth="1"/>
    <col min="15648" max="15648" width="9.88671875" style="18" customWidth="1"/>
    <col min="15649" max="15649" width="9.33203125" style="18" customWidth="1"/>
    <col min="15650" max="15650" width="7.88671875" style="18" customWidth="1"/>
    <col min="15651" max="15653" width="5.33203125" style="18" customWidth="1"/>
    <col min="15654" max="15654" width="6.5546875" style="18" customWidth="1"/>
    <col min="15655" max="15655" width="5.33203125" style="18" customWidth="1"/>
    <col min="15656" max="15872" width="10.88671875" style="18"/>
    <col min="15873" max="15873" width="0.44140625" style="18" customWidth="1"/>
    <col min="15874" max="15874" width="1.109375" style="18" customWidth="1"/>
    <col min="15875" max="15875" width="1.6640625" style="18" customWidth="1"/>
    <col min="15876" max="15876" width="8.109375" style="18" customWidth="1"/>
    <col min="15877" max="15877" width="5.6640625" style="18" customWidth="1"/>
    <col min="15878" max="15878" width="9.6640625" style="18" customWidth="1"/>
    <col min="15879" max="15879" width="10.5546875" style="18" customWidth="1"/>
    <col min="15880" max="15880" width="6.88671875" style="18" customWidth="1"/>
    <col min="15881" max="15881" width="8.5546875" style="18" customWidth="1"/>
    <col min="15882" max="15886" width="6.88671875" style="18" customWidth="1"/>
    <col min="15887" max="15887" width="3.88671875" style="18" customWidth="1"/>
    <col min="15888" max="15888" width="6.88671875" style="18" customWidth="1"/>
    <col min="15889" max="15889" width="5.88671875" style="18" customWidth="1"/>
    <col min="15890" max="15890" width="5.44140625" style="18" customWidth="1"/>
    <col min="15891" max="15891" width="10.5546875" style="18" customWidth="1"/>
    <col min="15892" max="15892" width="2.33203125" style="18" customWidth="1"/>
    <col min="15893" max="15893" width="9.44140625" style="18" customWidth="1"/>
    <col min="15894" max="15894" width="0.5546875" style="18" customWidth="1"/>
    <col min="15895" max="15895" width="1.33203125" style="18" customWidth="1"/>
    <col min="15896" max="15896" width="5.33203125" style="18" customWidth="1"/>
    <col min="15897" max="15897" width="10.88671875" style="18"/>
    <col min="15898" max="15900" width="5.33203125" style="18" customWidth="1"/>
    <col min="15901" max="15901" width="5.5546875" style="18" customWidth="1"/>
    <col min="15902" max="15902" width="6.5546875" style="18" customWidth="1"/>
    <col min="15903" max="15903" width="9.44140625" style="18" customWidth="1"/>
    <col min="15904" max="15904" width="9.88671875" style="18" customWidth="1"/>
    <col min="15905" max="15905" width="9.33203125" style="18" customWidth="1"/>
    <col min="15906" max="15906" width="7.88671875" style="18" customWidth="1"/>
    <col min="15907" max="15909" width="5.33203125" style="18" customWidth="1"/>
    <col min="15910" max="15910" width="6.5546875" style="18" customWidth="1"/>
    <col min="15911" max="15911" width="5.33203125" style="18" customWidth="1"/>
    <col min="15912" max="16128" width="10.88671875" style="18"/>
    <col min="16129" max="16129" width="0.44140625" style="18" customWidth="1"/>
    <col min="16130" max="16130" width="1.109375" style="18" customWidth="1"/>
    <col min="16131" max="16131" width="1.6640625" style="18" customWidth="1"/>
    <col min="16132" max="16132" width="8.109375" style="18" customWidth="1"/>
    <col min="16133" max="16133" width="5.6640625" style="18" customWidth="1"/>
    <col min="16134" max="16134" width="9.6640625" style="18" customWidth="1"/>
    <col min="16135" max="16135" width="10.5546875" style="18" customWidth="1"/>
    <col min="16136" max="16136" width="6.88671875" style="18" customWidth="1"/>
    <col min="16137" max="16137" width="8.5546875" style="18" customWidth="1"/>
    <col min="16138" max="16142" width="6.88671875" style="18" customWidth="1"/>
    <col min="16143" max="16143" width="3.88671875" style="18" customWidth="1"/>
    <col min="16144" max="16144" width="6.88671875" style="18" customWidth="1"/>
    <col min="16145" max="16145" width="5.88671875" style="18" customWidth="1"/>
    <col min="16146" max="16146" width="5.44140625" style="18" customWidth="1"/>
    <col min="16147" max="16147" width="10.5546875" style="18" customWidth="1"/>
    <col min="16148" max="16148" width="2.33203125" style="18" customWidth="1"/>
    <col min="16149" max="16149" width="9.44140625" style="18" customWidth="1"/>
    <col min="16150" max="16150" width="0.5546875" style="18" customWidth="1"/>
    <col min="16151" max="16151" width="1.33203125" style="18" customWidth="1"/>
    <col min="16152" max="16152" width="5.33203125" style="18" customWidth="1"/>
    <col min="16153" max="16153" width="10.88671875" style="18"/>
    <col min="16154" max="16156" width="5.33203125" style="18" customWidth="1"/>
    <col min="16157" max="16157" width="5.5546875" style="18" customWidth="1"/>
    <col min="16158" max="16158" width="6.5546875" style="18" customWidth="1"/>
    <col min="16159" max="16159" width="9.44140625" style="18" customWidth="1"/>
    <col min="16160" max="16160" width="9.88671875" style="18" customWidth="1"/>
    <col min="16161" max="16161" width="9.33203125" style="18" customWidth="1"/>
    <col min="16162" max="16162" width="7.88671875" style="18" customWidth="1"/>
    <col min="16163" max="16165" width="5.33203125" style="18" customWidth="1"/>
    <col min="16166" max="16166" width="6.5546875" style="18" customWidth="1"/>
    <col min="16167" max="16167" width="5.33203125" style="18" customWidth="1"/>
    <col min="16168" max="16384" width="10.88671875" style="18"/>
  </cols>
  <sheetData>
    <row r="1" spans="1:39" ht="12.6" thickBot="1" x14ac:dyDescent="0.35">
      <c r="B1" s="19"/>
      <c r="C1" s="19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</row>
    <row r="2" spans="1:39" x14ac:dyDescent="0.3">
      <c r="A2" s="20"/>
      <c r="B2" s="21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3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</row>
    <row r="3" spans="1:39" x14ac:dyDescent="0.3">
      <c r="A3" s="20"/>
      <c r="B3" s="24"/>
      <c r="C3" s="25"/>
      <c r="D3" s="25"/>
      <c r="E3" s="25"/>
      <c r="F3" s="25"/>
      <c r="G3" s="25"/>
      <c r="H3" s="244" t="s">
        <v>66</v>
      </c>
      <c r="I3" s="244"/>
      <c r="J3" s="244"/>
      <c r="K3" s="244"/>
      <c r="L3" s="244"/>
      <c r="M3" s="244"/>
      <c r="N3" s="244"/>
      <c r="O3" s="244"/>
      <c r="P3" s="244"/>
      <c r="Q3" s="244"/>
      <c r="R3" s="25"/>
      <c r="S3" s="25"/>
      <c r="T3" s="25"/>
      <c r="U3" s="25"/>
      <c r="V3" s="25"/>
      <c r="W3" s="20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</row>
    <row r="4" spans="1:39" x14ac:dyDescent="0.3">
      <c r="A4" s="20"/>
      <c r="B4" s="24"/>
      <c r="C4" s="25"/>
      <c r="D4" s="25"/>
      <c r="E4" s="25"/>
      <c r="F4" s="25"/>
      <c r="G4" s="25"/>
      <c r="H4" s="244"/>
      <c r="I4" s="244"/>
      <c r="J4" s="244"/>
      <c r="K4" s="244"/>
      <c r="L4" s="244"/>
      <c r="M4" s="244"/>
      <c r="N4" s="244"/>
      <c r="O4" s="244"/>
      <c r="P4" s="244"/>
      <c r="Q4" s="244"/>
      <c r="R4" s="25"/>
      <c r="S4" s="25"/>
      <c r="T4" s="25"/>
      <c r="U4" s="25"/>
      <c r="V4" s="25"/>
      <c r="W4" s="20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</row>
    <row r="5" spans="1:39" x14ac:dyDescent="0.3">
      <c r="A5" s="20"/>
      <c r="B5" s="24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0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</row>
    <row r="6" spans="1:39" ht="13.2" x14ac:dyDescent="0.3">
      <c r="A6" s="20"/>
      <c r="B6" s="24"/>
      <c r="C6" s="25"/>
      <c r="D6" s="25"/>
      <c r="E6" s="25"/>
      <c r="F6" s="25"/>
      <c r="G6" s="25"/>
      <c r="H6" s="25"/>
      <c r="I6" s="245" t="s">
        <v>125</v>
      </c>
      <c r="J6" s="245"/>
      <c r="K6" s="245"/>
      <c r="L6" s="245"/>
      <c r="M6" s="245"/>
      <c r="N6" s="245"/>
      <c r="O6" s="245"/>
      <c r="P6" s="25"/>
      <c r="Q6" s="25"/>
      <c r="R6" s="25"/>
      <c r="S6" s="25"/>
      <c r="T6" s="25"/>
      <c r="U6" s="25"/>
      <c r="V6" s="25"/>
      <c r="W6" s="20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</row>
    <row r="7" spans="1:39" x14ac:dyDescent="0.3">
      <c r="A7" s="20"/>
      <c r="B7" s="24"/>
      <c r="C7" s="25"/>
      <c r="D7" s="25"/>
      <c r="E7" s="25"/>
      <c r="F7" s="25"/>
      <c r="G7" s="25"/>
      <c r="H7" s="25"/>
      <c r="I7" s="246"/>
      <c r="J7" s="246"/>
      <c r="K7" s="246"/>
      <c r="L7" s="246"/>
      <c r="M7" s="246"/>
      <c r="N7" s="246"/>
      <c r="O7" s="246"/>
      <c r="P7" s="25"/>
      <c r="Q7" s="25"/>
      <c r="R7" s="25"/>
      <c r="S7" s="25"/>
      <c r="T7" s="25"/>
      <c r="U7" s="25"/>
      <c r="V7" s="25"/>
      <c r="W7" s="20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</row>
    <row r="8" spans="1:39" x14ac:dyDescent="0.3">
      <c r="A8" s="20"/>
      <c r="B8" s="24"/>
      <c r="C8" s="25"/>
      <c r="D8" s="25"/>
      <c r="E8" s="25"/>
      <c r="F8" s="26"/>
      <c r="G8" s="26"/>
      <c r="H8" s="27" t="s">
        <v>67</v>
      </c>
      <c r="I8" s="247"/>
      <c r="J8" s="247"/>
      <c r="K8" s="247"/>
      <c r="L8" s="247"/>
      <c r="M8" s="247"/>
      <c r="N8" s="247"/>
      <c r="O8" s="247"/>
      <c r="P8" s="247"/>
      <c r="Q8" s="247"/>
      <c r="R8" s="247"/>
      <c r="S8" s="25"/>
      <c r="T8" s="25"/>
      <c r="U8" s="25"/>
      <c r="V8" s="25"/>
      <c r="W8" s="20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</row>
    <row r="9" spans="1:39" ht="12" customHeight="1" thickBot="1" x14ac:dyDescent="0.35">
      <c r="A9" s="20"/>
      <c r="B9" s="24"/>
      <c r="C9" s="25"/>
      <c r="D9" s="25"/>
      <c r="E9" s="25"/>
      <c r="F9" s="26"/>
      <c r="G9" s="28"/>
      <c r="H9" s="27" t="s">
        <v>68</v>
      </c>
      <c r="I9" s="248" t="s">
        <v>69</v>
      </c>
      <c r="J9" s="248"/>
      <c r="K9" s="248"/>
      <c r="L9" s="248"/>
      <c r="M9" s="248"/>
      <c r="N9" s="248"/>
      <c r="O9" s="248"/>
      <c r="P9" s="248"/>
      <c r="Q9" s="248"/>
      <c r="R9" s="248"/>
      <c r="S9" s="25"/>
      <c r="T9" s="25"/>
      <c r="U9" s="25"/>
      <c r="V9" s="25"/>
      <c r="W9" s="20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</row>
    <row r="10" spans="1:39" x14ac:dyDescent="0.3">
      <c r="A10" s="20"/>
      <c r="B10" s="24"/>
      <c r="C10" s="25"/>
      <c r="D10" s="227" t="s">
        <v>70</v>
      </c>
      <c r="E10" s="228"/>
      <c r="F10" s="228"/>
      <c r="G10" s="228"/>
      <c r="H10" s="228"/>
      <c r="I10" s="228"/>
      <c r="J10" s="228"/>
      <c r="K10" s="228"/>
      <c r="L10" s="228"/>
      <c r="M10" s="228"/>
      <c r="N10" s="228"/>
      <c r="O10" s="228"/>
      <c r="P10" s="228"/>
      <c r="Q10" s="228"/>
      <c r="R10" s="228"/>
      <c r="S10" s="228"/>
      <c r="T10" s="228"/>
      <c r="U10" s="229"/>
      <c r="V10" s="25"/>
      <c r="W10" s="20"/>
      <c r="X10" s="29"/>
      <c r="Y10" s="29"/>
      <c r="Z10" s="29"/>
      <c r="AA10" s="29"/>
      <c r="AB10" s="29"/>
      <c r="AC10" s="29"/>
      <c r="AD10" s="29"/>
      <c r="AE10" s="29"/>
      <c r="AF10" s="29"/>
      <c r="AG10" s="29"/>
      <c r="AH10" s="29"/>
      <c r="AI10" s="29"/>
      <c r="AJ10" s="29"/>
      <c r="AK10" s="29"/>
      <c r="AL10" s="18"/>
      <c r="AM10" s="18"/>
    </row>
    <row r="11" spans="1:39" ht="48.75" customHeight="1" x14ac:dyDescent="0.3">
      <c r="A11" s="20"/>
      <c r="B11" s="24"/>
      <c r="C11" s="25"/>
      <c r="D11" s="230"/>
      <c r="E11" s="231"/>
      <c r="F11" s="231"/>
      <c r="G11" s="231"/>
      <c r="H11" s="231"/>
      <c r="I11" s="231"/>
      <c r="J11" s="231"/>
      <c r="K11" s="231"/>
      <c r="L11" s="231"/>
      <c r="M11" s="231"/>
      <c r="N11" s="231"/>
      <c r="O11" s="231"/>
      <c r="P11" s="231"/>
      <c r="Q11" s="231"/>
      <c r="R11" s="231"/>
      <c r="S11" s="231"/>
      <c r="T11" s="231"/>
      <c r="U11" s="232"/>
      <c r="V11" s="25"/>
      <c r="W11" s="20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29"/>
      <c r="AL11" s="18"/>
      <c r="AM11" s="18"/>
    </row>
    <row r="12" spans="1:39" ht="12.6" thickBot="1" x14ac:dyDescent="0.35">
      <c r="A12" s="20"/>
      <c r="B12" s="24"/>
      <c r="C12" s="25"/>
      <c r="D12" s="233"/>
      <c r="E12" s="234"/>
      <c r="F12" s="234"/>
      <c r="G12" s="234"/>
      <c r="H12" s="234"/>
      <c r="I12" s="234"/>
      <c r="J12" s="234"/>
      <c r="K12" s="234"/>
      <c r="L12" s="234"/>
      <c r="M12" s="234"/>
      <c r="N12" s="234"/>
      <c r="O12" s="234"/>
      <c r="P12" s="234"/>
      <c r="Q12" s="234"/>
      <c r="R12" s="234"/>
      <c r="S12" s="234"/>
      <c r="T12" s="234"/>
      <c r="U12" s="235"/>
      <c r="V12" s="25"/>
      <c r="W12" s="20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18"/>
      <c r="AM12" s="18"/>
    </row>
    <row r="13" spans="1:39" x14ac:dyDescent="0.3">
      <c r="A13" s="20"/>
      <c r="B13" s="24"/>
      <c r="C13" s="25"/>
      <c r="D13" s="236" t="s">
        <v>71</v>
      </c>
      <c r="E13" s="237"/>
      <c r="F13" s="237"/>
      <c r="G13" s="237"/>
      <c r="H13" s="237"/>
      <c r="I13" s="237"/>
      <c r="J13" s="237"/>
      <c r="K13" s="237"/>
      <c r="L13" s="237"/>
      <c r="M13" s="237"/>
      <c r="N13" s="237"/>
      <c r="O13" s="237"/>
      <c r="P13" s="237"/>
      <c r="Q13" s="237"/>
      <c r="R13" s="237"/>
      <c r="S13" s="237"/>
      <c r="T13" s="237"/>
      <c r="U13" s="238"/>
      <c r="V13" s="25"/>
      <c r="W13" s="20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18"/>
      <c r="AM13" s="18"/>
    </row>
    <row r="14" spans="1:39" x14ac:dyDescent="0.3">
      <c r="A14" s="20"/>
      <c r="B14" s="24"/>
      <c r="C14" s="25"/>
      <c r="D14" s="239"/>
      <c r="E14" s="240"/>
      <c r="F14" s="240"/>
      <c r="G14" s="240"/>
      <c r="H14" s="240"/>
      <c r="I14" s="240"/>
      <c r="J14" s="240"/>
      <c r="K14" s="240"/>
      <c r="L14" s="240"/>
      <c r="M14" s="240"/>
      <c r="N14" s="240"/>
      <c r="O14" s="240"/>
      <c r="P14" s="240"/>
      <c r="Q14" s="240"/>
      <c r="R14" s="240"/>
      <c r="S14" s="240"/>
      <c r="T14" s="240"/>
      <c r="U14" s="241"/>
      <c r="V14" s="25"/>
      <c r="W14" s="20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18"/>
      <c r="AM14" s="18"/>
    </row>
    <row r="15" spans="1:39" x14ac:dyDescent="0.3">
      <c r="A15" s="20"/>
      <c r="B15" s="24"/>
      <c r="C15" s="25"/>
      <c r="D15" s="242"/>
      <c r="E15" s="242"/>
      <c r="F15" s="242"/>
      <c r="G15" s="242"/>
      <c r="H15" s="242"/>
      <c r="I15" s="242"/>
      <c r="J15" s="242"/>
      <c r="K15" s="242"/>
      <c r="L15" s="242"/>
      <c r="M15" s="242"/>
      <c r="N15" s="242"/>
      <c r="O15" s="242"/>
      <c r="P15" s="242"/>
      <c r="Q15" s="242"/>
      <c r="R15" s="242"/>
      <c r="S15" s="242"/>
      <c r="T15" s="242"/>
      <c r="U15" s="242"/>
      <c r="V15" s="25"/>
      <c r="W15" s="20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18"/>
      <c r="AM15" s="18"/>
    </row>
    <row r="16" spans="1:39" x14ac:dyDescent="0.3">
      <c r="A16" s="20"/>
      <c r="B16" s="24"/>
      <c r="C16" s="25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25"/>
      <c r="W16" s="20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29"/>
      <c r="AL16" s="18"/>
      <c r="AM16" s="18"/>
    </row>
    <row r="17" spans="1:39" ht="14.4" x14ac:dyDescent="0.3">
      <c r="A17" s="20"/>
      <c r="B17" s="24"/>
      <c r="C17" s="25"/>
      <c r="D17" s="25"/>
      <c r="E17" s="25"/>
      <c r="F17" s="243" t="s">
        <v>72</v>
      </c>
      <c r="G17" s="243"/>
      <c r="H17" s="243"/>
      <c r="I17" s="243"/>
      <c r="J17" s="243"/>
      <c r="K17" s="243"/>
      <c r="L17" s="243"/>
      <c r="M17" s="243"/>
      <c r="N17" s="243"/>
      <c r="O17" s="243"/>
      <c r="P17" s="243"/>
      <c r="Q17" s="243"/>
      <c r="R17" s="32"/>
      <c r="S17" s="32"/>
      <c r="T17" s="32"/>
      <c r="U17" s="25"/>
      <c r="V17" s="25"/>
      <c r="W17" s="20"/>
      <c r="X17" s="29"/>
      <c r="Y17" s="29"/>
      <c r="Z17" s="33"/>
      <c r="AA17" s="33"/>
      <c r="AB17" s="33"/>
      <c r="AC17" s="33"/>
      <c r="AD17" s="33"/>
      <c r="AE17" s="33"/>
      <c r="AF17" s="33"/>
      <c r="AG17" s="33"/>
      <c r="AH17" s="33"/>
      <c r="AI17" s="29"/>
      <c r="AJ17" s="29"/>
      <c r="AK17" s="29"/>
      <c r="AL17" s="18"/>
      <c r="AM17" s="18"/>
    </row>
    <row r="18" spans="1:39" x14ac:dyDescent="0.3">
      <c r="A18" s="20"/>
      <c r="B18" s="24"/>
      <c r="C18" s="25"/>
      <c r="D18" s="25"/>
      <c r="E18" s="25"/>
      <c r="F18" s="243" t="s">
        <v>73</v>
      </c>
      <c r="G18" s="243"/>
      <c r="H18" s="250" t="s">
        <v>74</v>
      </c>
      <c r="I18" s="250"/>
      <c r="J18" s="243" t="s">
        <v>75</v>
      </c>
      <c r="K18" s="243"/>
      <c r="L18" s="243" t="s">
        <v>76</v>
      </c>
      <c r="M18" s="243"/>
      <c r="N18" s="243" t="s">
        <v>77</v>
      </c>
      <c r="O18" s="243"/>
      <c r="P18" s="243" t="s">
        <v>42</v>
      </c>
      <c r="Q18" s="243"/>
      <c r="R18" s="34"/>
      <c r="S18" s="34"/>
      <c r="T18" s="34"/>
      <c r="U18" s="25"/>
      <c r="V18" s="25"/>
      <c r="W18" s="20"/>
      <c r="X18" s="29"/>
      <c r="Y18" s="29"/>
      <c r="Z18" s="33"/>
      <c r="AA18" s="33"/>
      <c r="AB18" s="33"/>
      <c r="AC18" s="33"/>
      <c r="AD18" s="33"/>
      <c r="AE18" s="33"/>
      <c r="AF18" s="33"/>
      <c r="AG18" s="33"/>
      <c r="AH18" s="33"/>
      <c r="AI18" s="29"/>
      <c r="AJ18" s="29"/>
      <c r="AK18" s="29"/>
      <c r="AL18" s="18"/>
      <c r="AM18" s="18"/>
    </row>
    <row r="19" spans="1:39" ht="13.8" x14ac:dyDescent="0.3">
      <c r="A19" s="20"/>
      <c r="B19" s="24"/>
      <c r="C19" s="25"/>
      <c r="D19" s="25"/>
      <c r="E19" s="25"/>
      <c r="F19" s="249" t="s">
        <v>78</v>
      </c>
      <c r="G19" s="249"/>
      <c r="H19" s="250" t="e">
        <f>SUM('STB CAL'!#REF!)</f>
        <v>#REF!</v>
      </c>
      <c r="I19" s="250"/>
      <c r="J19" s="251" t="e">
        <f>SUM('STB CAL'!#REF!)</f>
        <v>#REF!</v>
      </c>
      <c r="K19" s="252"/>
      <c r="L19" s="251" t="e">
        <f>SUM('STB CAL'!#REF!)</f>
        <v>#REF!</v>
      </c>
      <c r="M19" s="252"/>
      <c r="N19" s="251"/>
      <c r="O19" s="252"/>
      <c r="P19" s="251" t="e">
        <f>SUM('STB CAL'!#REF!)</f>
        <v>#REF!</v>
      </c>
      <c r="Q19" s="252"/>
      <c r="R19" s="34"/>
      <c r="S19" s="34"/>
      <c r="T19" s="34"/>
      <c r="U19" s="25"/>
      <c r="V19" s="25"/>
      <c r="W19" s="20"/>
      <c r="X19" s="29"/>
      <c r="Y19" s="29"/>
      <c r="Z19" s="33"/>
      <c r="AA19" s="33"/>
      <c r="AB19" s="33"/>
      <c r="AC19" s="33"/>
      <c r="AD19" s="33"/>
      <c r="AE19" s="33"/>
      <c r="AF19" s="33"/>
      <c r="AG19" s="33"/>
      <c r="AH19" s="33"/>
      <c r="AI19" s="29"/>
      <c r="AJ19" s="29"/>
      <c r="AK19" s="29"/>
      <c r="AL19" s="18"/>
      <c r="AM19" s="18"/>
    </row>
    <row r="20" spans="1:39" ht="18" x14ac:dyDescent="0.3">
      <c r="A20" s="20"/>
      <c r="B20" s="24"/>
      <c r="C20" s="25"/>
      <c r="D20" s="25"/>
      <c r="E20" s="25"/>
      <c r="F20" s="249" t="s">
        <v>79</v>
      </c>
      <c r="G20" s="249"/>
      <c r="H20" s="250" t="e">
        <f>SUM('STB CAL'!#REF!)</f>
        <v>#REF!</v>
      </c>
      <c r="I20" s="250"/>
      <c r="J20" s="251" t="e">
        <f>SUM('STB CAL'!#REF!)</f>
        <v>#REF!</v>
      </c>
      <c r="K20" s="252"/>
      <c r="L20" s="251" t="e">
        <f>SUM('STB CAL'!#REF!)</f>
        <v>#REF!</v>
      </c>
      <c r="M20" s="252"/>
      <c r="N20" s="251"/>
      <c r="O20" s="252"/>
      <c r="P20" s="251" t="e">
        <f>SUM('STB CAL'!#REF!)</f>
        <v>#REF!</v>
      </c>
      <c r="Q20" s="252"/>
      <c r="R20" s="34"/>
      <c r="S20" s="253" t="s">
        <v>80</v>
      </c>
      <c r="T20" s="254"/>
      <c r="U20" s="35">
        <v>1.0249999999999999</v>
      </c>
      <c r="V20" s="25"/>
      <c r="W20" s="20"/>
      <c r="X20" s="29"/>
      <c r="Y20" s="29" t="s">
        <v>81</v>
      </c>
      <c r="Z20" s="33"/>
      <c r="AA20" s="33"/>
      <c r="AB20" s="33"/>
      <c r="AC20" s="33"/>
      <c r="AD20" s="33"/>
      <c r="AE20" s="33"/>
      <c r="AF20" s="33"/>
      <c r="AG20" s="33"/>
      <c r="AH20" s="33"/>
      <c r="AI20" s="29"/>
      <c r="AJ20" s="29"/>
      <c r="AK20" s="29"/>
      <c r="AL20" s="18"/>
      <c r="AM20" s="18"/>
    </row>
    <row r="21" spans="1:39" ht="13.8" x14ac:dyDescent="0.3">
      <c r="A21" s="20"/>
      <c r="B21" s="24"/>
      <c r="C21" s="25"/>
      <c r="D21" s="25"/>
      <c r="E21" s="25"/>
      <c r="F21" s="249" t="s">
        <v>82</v>
      </c>
      <c r="G21" s="249"/>
      <c r="H21" s="250">
        <f>SUM('STB CAL'!E18:E35)</f>
        <v>324.62</v>
      </c>
      <c r="I21" s="250"/>
      <c r="J21" s="251">
        <f>SUM('STB CAL'!G18:G35)</f>
        <v>824.05449540000006</v>
      </c>
      <c r="K21" s="252"/>
      <c r="L21" s="251">
        <f>SUM('STB CAL'!I18:I35)</f>
        <v>722.79702699999996</v>
      </c>
      <c r="M21" s="252"/>
      <c r="N21" s="251"/>
      <c r="O21" s="252"/>
      <c r="P21" s="251">
        <f>SUM('STB CAL'!J18:J35)</f>
        <v>128.74</v>
      </c>
      <c r="Q21" s="252"/>
      <c r="R21" s="34"/>
      <c r="S21" s="253" t="s">
        <v>83</v>
      </c>
      <c r="T21" s="254"/>
      <c r="U21" s="36">
        <f>'STB CAL'!D40</f>
        <v>578.16399999999999</v>
      </c>
      <c r="V21" s="25"/>
      <c r="W21" s="20"/>
      <c r="X21" s="29"/>
      <c r="Y21" s="29"/>
      <c r="Z21" s="33"/>
      <c r="AA21" s="33"/>
      <c r="AB21" s="33"/>
      <c r="AC21" s="33"/>
      <c r="AD21" s="33"/>
      <c r="AE21" s="33"/>
      <c r="AF21" s="33"/>
      <c r="AG21" s="33"/>
      <c r="AH21" s="33"/>
      <c r="AI21" s="29"/>
      <c r="AJ21" s="29"/>
      <c r="AK21" s="29"/>
      <c r="AL21" s="18"/>
      <c r="AM21" s="18"/>
    </row>
    <row r="22" spans="1:39" ht="13.8" x14ac:dyDescent="0.3">
      <c r="A22" s="20"/>
      <c r="B22" s="24"/>
      <c r="C22" s="25"/>
      <c r="D22" s="25"/>
      <c r="E22" s="25"/>
      <c r="F22" s="249" t="s">
        <v>84</v>
      </c>
      <c r="G22" s="249"/>
      <c r="H22" s="250" t="e">
        <f>SUM('STB CAL'!#REF!)</f>
        <v>#REF!</v>
      </c>
      <c r="I22" s="250"/>
      <c r="J22" s="250" t="e">
        <f>SUM('STB CAL'!#REF!)</f>
        <v>#REF!</v>
      </c>
      <c r="K22" s="250"/>
      <c r="L22" s="250" t="e">
        <f>SUM('STB CAL'!#REF!)</f>
        <v>#REF!</v>
      </c>
      <c r="M22" s="250"/>
      <c r="N22" s="251"/>
      <c r="O22" s="252"/>
      <c r="P22" s="250" t="e">
        <f>SUM('STB CAL'!#REF!)</f>
        <v>#REF!</v>
      </c>
      <c r="Q22" s="250"/>
      <c r="R22" s="34"/>
      <c r="S22" s="253" t="s">
        <v>85</v>
      </c>
      <c r="T22" s="254"/>
      <c r="U22" s="36">
        <f>'STB CAL'!D38</f>
        <v>293.14400000000001</v>
      </c>
      <c r="V22" s="25"/>
      <c r="W22" s="20"/>
      <c r="X22" s="29"/>
      <c r="Y22" s="29"/>
      <c r="Z22" s="33"/>
      <c r="AA22" s="33"/>
      <c r="AB22" s="33"/>
      <c r="AC22" s="33"/>
      <c r="AD22" s="33"/>
      <c r="AE22" s="33"/>
      <c r="AF22" s="33"/>
      <c r="AG22" s="33"/>
      <c r="AH22" s="33"/>
      <c r="AI22" s="29"/>
      <c r="AJ22" s="29"/>
      <c r="AK22" s="29"/>
      <c r="AL22" s="18"/>
      <c r="AM22" s="18"/>
    </row>
    <row r="23" spans="1:39" ht="13.8" x14ac:dyDescent="0.3">
      <c r="A23" s="20"/>
      <c r="B23" s="24"/>
      <c r="C23" s="25"/>
      <c r="D23" s="25"/>
      <c r="E23" s="25"/>
      <c r="F23" s="249" t="s">
        <v>86</v>
      </c>
      <c r="G23" s="249"/>
      <c r="H23" s="250" t="e">
        <f>SUM('STB CAL'!#REF!)</f>
        <v>#REF!</v>
      </c>
      <c r="I23" s="250"/>
      <c r="J23" s="250" t="e">
        <f>SUM('STB CAL'!#REF!)</f>
        <v>#REF!</v>
      </c>
      <c r="K23" s="250"/>
      <c r="L23" s="250" t="e">
        <f>SUM('STB CAL'!#REF!)</f>
        <v>#REF!</v>
      </c>
      <c r="M23" s="250"/>
      <c r="N23" s="251"/>
      <c r="O23" s="252"/>
      <c r="P23" s="250" t="e">
        <f>SUM('STB CAL'!#REF!)</f>
        <v>#REF!</v>
      </c>
      <c r="Q23" s="250"/>
      <c r="R23" s="34"/>
      <c r="S23" s="259" t="s">
        <v>5</v>
      </c>
      <c r="T23" s="260"/>
      <c r="U23" s="39">
        <f>'STB CAL'!H1</f>
        <v>5.1319999999999997</v>
      </c>
      <c r="V23" s="25"/>
      <c r="W23" s="20"/>
      <c r="X23" s="29"/>
      <c r="Y23" s="255" t="s">
        <v>87</v>
      </c>
      <c r="Z23" s="255"/>
      <c r="AA23" s="255"/>
      <c r="AB23" s="255"/>
      <c r="AC23" s="255"/>
      <c r="AD23" s="255"/>
      <c r="AE23" s="40">
        <v>7.6580000000000004</v>
      </c>
      <c r="AF23" s="40">
        <f>AE23-AE25</f>
        <v>2.7000000000000135E-2</v>
      </c>
      <c r="AG23" s="41">
        <f>(AD25*AF23)/AC25</f>
        <v>2.6279489164086938E-2</v>
      </c>
      <c r="AH23" s="40">
        <f>AE25+AG23</f>
        <v>7.657279489164087</v>
      </c>
      <c r="AI23" s="29"/>
      <c r="AJ23" s="29"/>
      <c r="AK23" s="29"/>
      <c r="AL23" s="18"/>
      <c r="AM23" s="18"/>
    </row>
    <row r="24" spans="1:39" ht="10.5" customHeight="1" x14ac:dyDescent="0.3">
      <c r="A24" s="20"/>
      <c r="B24" s="24"/>
      <c r="C24" s="25"/>
      <c r="D24" s="25"/>
      <c r="E24" s="25"/>
      <c r="F24" s="256" t="s">
        <v>88</v>
      </c>
      <c r="G24" s="256"/>
      <c r="H24" s="250" t="e">
        <f>SUM('STB CAL'!#REF!)</f>
        <v>#REF!</v>
      </c>
      <c r="I24" s="250"/>
      <c r="J24" s="250" t="e">
        <f>SUM('STB CAL'!#REF!)</f>
        <v>#REF!</v>
      </c>
      <c r="K24" s="250"/>
      <c r="L24" s="250" t="e">
        <f>SUM('STB CAL'!#REF!)</f>
        <v>#REF!</v>
      </c>
      <c r="M24" s="250"/>
      <c r="N24" s="257"/>
      <c r="O24" s="258"/>
      <c r="P24" s="250" t="e">
        <f>SUM('STB CAL'!#REF!)</f>
        <v>#REF!</v>
      </c>
      <c r="Q24" s="250"/>
      <c r="R24" s="34"/>
      <c r="S24" s="259" t="s">
        <v>25</v>
      </c>
      <c r="T24" s="260"/>
      <c r="U24" s="39">
        <f>'STB CAL'!H6</f>
        <v>15.053439901135318</v>
      </c>
      <c r="V24" s="25"/>
      <c r="W24" s="20"/>
      <c r="X24" s="29"/>
      <c r="Y24" s="29"/>
      <c r="Z24" s="33"/>
      <c r="AA24" s="33"/>
      <c r="AB24" s="33"/>
      <c r="AC24" s="33"/>
      <c r="AD24" s="33">
        <v>2039.729</v>
      </c>
      <c r="AE24" s="76">
        <v>2074.6129999999998</v>
      </c>
      <c r="AF24" s="33"/>
      <c r="AG24" s="33"/>
      <c r="AH24" s="33"/>
      <c r="AI24" s="29"/>
      <c r="AJ24" s="29"/>
      <c r="AK24" s="29"/>
      <c r="AL24" s="18"/>
      <c r="AM24" s="18"/>
    </row>
    <row r="25" spans="1:39" ht="13.8" x14ac:dyDescent="0.3">
      <c r="A25" s="20"/>
      <c r="B25" s="24"/>
      <c r="C25" s="25"/>
      <c r="D25" s="25"/>
      <c r="E25" s="25"/>
      <c r="F25" s="249" t="s">
        <v>89</v>
      </c>
      <c r="G25" s="249"/>
      <c r="H25" s="250" t="e">
        <f>SUM('STB CAL'!#REF!)</f>
        <v>#REF!</v>
      </c>
      <c r="I25" s="250"/>
      <c r="J25" s="250" t="e">
        <f>SUM('STB CAL'!#REF!)</f>
        <v>#REF!</v>
      </c>
      <c r="K25" s="250"/>
      <c r="L25" s="250" t="e">
        <f>SUM('STB CAL'!#REF!)</f>
        <v>#REF!</v>
      </c>
      <c r="M25" s="250"/>
      <c r="N25" s="251"/>
      <c r="O25" s="252"/>
      <c r="P25" s="250" t="e">
        <f>SUM('STB CAL'!#REF!)</f>
        <v>#REF!</v>
      </c>
      <c r="Q25" s="250"/>
      <c r="R25" s="34"/>
      <c r="S25" s="261" t="s">
        <v>90</v>
      </c>
      <c r="T25" s="262"/>
      <c r="U25" s="42">
        <f>'STB CAL'!H2</f>
        <v>4.3831412806746881</v>
      </c>
      <c r="V25" s="25"/>
      <c r="W25" s="20"/>
      <c r="X25" s="29"/>
      <c r="Y25" s="29"/>
      <c r="Z25" s="33"/>
      <c r="AA25" s="33"/>
      <c r="AB25" s="33"/>
      <c r="AC25" s="43">
        <f>AE24-AD24</f>
        <v>34.883999999999787</v>
      </c>
      <c r="AD25" s="43">
        <v>33.953099999999949</v>
      </c>
      <c r="AE25" s="33">
        <v>7.6310000000000002</v>
      </c>
      <c r="AF25" s="33"/>
      <c r="AG25" s="33"/>
      <c r="AH25" s="33"/>
      <c r="AI25" s="29"/>
      <c r="AJ25" s="29"/>
      <c r="AK25" s="29"/>
      <c r="AL25" s="18"/>
      <c r="AM25" s="18"/>
    </row>
    <row r="26" spans="1:39" ht="13.8" x14ac:dyDescent="0.3">
      <c r="A26" s="20"/>
      <c r="B26" s="24"/>
      <c r="C26" s="25"/>
      <c r="D26" s="25"/>
      <c r="E26" s="25"/>
      <c r="F26" s="263" t="s">
        <v>124</v>
      </c>
      <c r="G26" s="263"/>
      <c r="H26" s="264" t="e">
        <f>SUM('STB CAL'!#REF!)</f>
        <v>#REF!</v>
      </c>
      <c r="I26" s="264"/>
      <c r="J26" s="264" t="e">
        <f>SUM('STB CAL'!#REF!)</f>
        <v>#REF!</v>
      </c>
      <c r="K26" s="264"/>
      <c r="L26" s="264" t="e">
        <f>SUM('STB CAL'!#REF!)</f>
        <v>#REF!</v>
      </c>
      <c r="M26" s="264"/>
      <c r="N26" s="265"/>
      <c r="O26" s="266"/>
      <c r="P26" s="264" t="e">
        <f>SUM('STB CAL'!#REF!)</f>
        <v>#REF!</v>
      </c>
      <c r="Q26" s="264"/>
      <c r="R26" s="34"/>
      <c r="S26" s="259" t="s">
        <v>91</v>
      </c>
      <c r="T26" s="260"/>
      <c r="U26" s="44">
        <f>'STB CAL'!H4</f>
        <v>0.22267038418165092</v>
      </c>
      <c r="V26" s="25"/>
      <c r="W26" s="20"/>
      <c r="X26" s="29"/>
      <c r="Y26" s="29"/>
      <c r="Z26" s="33"/>
      <c r="AA26" s="33"/>
      <c r="AB26" s="33"/>
      <c r="AC26" s="33"/>
      <c r="AD26" s="33"/>
      <c r="AE26" s="33"/>
      <c r="AF26" s="33"/>
      <c r="AG26" s="33"/>
      <c r="AH26" s="33"/>
      <c r="AI26" s="29"/>
      <c r="AJ26" s="29"/>
      <c r="AK26" s="29"/>
      <c r="AL26" s="18"/>
      <c r="AM26" s="18"/>
    </row>
    <row r="27" spans="1:39" ht="13.8" x14ac:dyDescent="0.3">
      <c r="A27" s="20"/>
      <c r="B27" s="24"/>
      <c r="C27" s="25"/>
      <c r="D27" s="25"/>
      <c r="E27" s="25"/>
      <c r="F27" s="263" t="s">
        <v>50</v>
      </c>
      <c r="G27" s="263"/>
      <c r="H27" s="264" t="e">
        <f>SUM('STB CAL'!#REF!)</f>
        <v>#REF!</v>
      </c>
      <c r="I27" s="264"/>
      <c r="J27" s="264" t="e">
        <f>SUM('STB CAL'!#REF!)</f>
        <v>#REF!</v>
      </c>
      <c r="K27" s="264"/>
      <c r="L27" s="264" t="e">
        <f>SUM('STB CAL'!#REF!)</f>
        <v>#REF!</v>
      </c>
      <c r="M27" s="264"/>
      <c r="N27" s="265"/>
      <c r="O27" s="266"/>
      <c r="P27" s="264" t="e">
        <f>SUM('STB CAL'!#REF!)</f>
        <v>#REF!</v>
      </c>
      <c r="Q27" s="264"/>
      <c r="R27" s="34"/>
      <c r="S27" s="37"/>
      <c r="T27" s="38"/>
      <c r="U27" s="71"/>
      <c r="V27" s="25"/>
      <c r="W27" s="20"/>
      <c r="X27" s="29"/>
      <c r="Y27" s="29"/>
      <c r="Z27" s="33"/>
      <c r="AA27" s="33"/>
      <c r="AB27" s="33"/>
      <c r="AC27" s="33"/>
      <c r="AD27" s="33"/>
      <c r="AE27" s="33"/>
      <c r="AF27" s="33"/>
      <c r="AG27" s="33"/>
      <c r="AH27" s="33"/>
      <c r="AI27" s="29"/>
      <c r="AJ27" s="29"/>
      <c r="AK27" s="29"/>
      <c r="AL27" s="18"/>
      <c r="AM27" s="18"/>
    </row>
    <row r="28" spans="1:39" ht="15.6" x14ac:dyDescent="0.3">
      <c r="A28" s="20"/>
      <c r="B28" s="24"/>
      <c r="C28" s="25"/>
      <c r="D28" s="25"/>
      <c r="E28" s="25"/>
      <c r="F28" s="286" t="s">
        <v>92</v>
      </c>
      <c r="G28" s="286"/>
      <c r="H28" s="287" t="e">
        <f>SUM(H19:I27)</f>
        <v>#REF!</v>
      </c>
      <c r="I28" s="288"/>
      <c r="J28" s="289" t="e">
        <f>SUM(J19:K27)</f>
        <v>#REF!</v>
      </c>
      <c r="K28" s="289"/>
      <c r="L28" s="289" t="e">
        <f>SUM(L19:M27)</f>
        <v>#REF!</v>
      </c>
      <c r="M28" s="289"/>
      <c r="N28" s="287"/>
      <c r="O28" s="288"/>
      <c r="P28" s="287" t="e">
        <f>SUM(P19:Q27)</f>
        <v>#REF!</v>
      </c>
      <c r="Q28" s="288"/>
      <c r="R28" s="34"/>
      <c r="S28" s="276" t="s">
        <v>34</v>
      </c>
      <c r="T28" s="277"/>
      <c r="U28" s="45">
        <f>'STB CAL'!J10</f>
        <v>1.3174891529776724</v>
      </c>
      <c r="V28" s="25"/>
      <c r="W28" s="20"/>
      <c r="X28" s="29"/>
      <c r="Y28" s="29"/>
      <c r="Z28" s="33"/>
      <c r="AA28" s="33"/>
      <c r="AB28" s="33"/>
      <c r="AC28" s="33"/>
      <c r="AD28" s="33"/>
      <c r="AE28" s="33"/>
      <c r="AF28" s="33"/>
      <c r="AG28" s="33"/>
      <c r="AH28" s="33"/>
      <c r="AI28" s="29"/>
      <c r="AJ28" s="29"/>
      <c r="AK28" s="29"/>
      <c r="AL28" s="18"/>
      <c r="AM28" s="18"/>
    </row>
    <row r="29" spans="1:39" ht="35.25" customHeight="1" thickBot="1" x14ac:dyDescent="0.35">
      <c r="A29" s="20"/>
      <c r="B29" s="24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78" t="s">
        <v>93</v>
      </c>
      <c r="T29" s="279"/>
      <c r="U29" s="46">
        <f>'STB CAL'!J11</f>
        <v>1.0948187687960216</v>
      </c>
      <c r="V29" s="25"/>
      <c r="W29" s="20"/>
      <c r="X29" s="29"/>
      <c r="Y29" s="29"/>
      <c r="Z29" s="33"/>
      <c r="AA29" s="33"/>
      <c r="AB29" s="33"/>
      <c r="AC29" s="33"/>
      <c r="AD29" s="33"/>
      <c r="AE29" s="33"/>
      <c r="AF29" s="33"/>
      <c r="AG29" s="33"/>
      <c r="AH29" s="33"/>
      <c r="AI29" s="29"/>
      <c r="AJ29" s="29"/>
      <c r="AK29" s="29"/>
      <c r="AL29" s="18"/>
      <c r="AM29" s="18"/>
    </row>
    <row r="30" spans="1:39" x14ac:dyDescent="0.3">
      <c r="A30" s="20"/>
      <c r="B30" s="24"/>
      <c r="C30" s="25"/>
      <c r="D30" s="25"/>
      <c r="E30" s="25"/>
      <c r="F30" s="280" t="s">
        <v>94</v>
      </c>
      <c r="G30" s="281"/>
      <c r="H30" s="281"/>
      <c r="I30" s="281"/>
      <c r="J30" s="281"/>
      <c r="K30" s="282"/>
      <c r="L30" s="25"/>
      <c r="M30" s="25"/>
      <c r="N30" s="25"/>
      <c r="O30" s="25"/>
      <c r="P30" s="47">
        <v>0.2</v>
      </c>
      <c r="Q30" s="25"/>
      <c r="R30" s="25"/>
      <c r="S30" s="25"/>
      <c r="T30" s="25"/>
      <c r="U30" s="25"/>
      <c r="V30" s="25"/>
      <c r="W30" s="20"/>
      <c r="X30" s="29"/>
      <c r="Y30" s="29"/>
      <c r="Z30" s="33"/>
      <c r="AA30" s="33"/>
      <c r="AB30" s="33"/>
      <c r="AC30" s="33"/>
      <c r="AD30" s="33"/>
      <c r="AE30" s="33"/>
      <c r="AF30" s="33"/>
      <c r="AG30" s="33"/>
      <c r="AH30" s="33"/>
      <c r="AI30" s="29"/>
      <c r="AJ30" s="29"/>
      <c r="AK30" s="29"/>
      <c r="AL30" s="18"/>
      <c r="AM30" s="18"/>
    </row>
    <row r="31" spans="1:39" ht="13.8" x14ac:dyDescent="0.3">
      <c r="A31" s="20"/>
      <c r="B31" s="24"/>
      <c r="C31" s="25"/>
      <c r="D31" s="25"/>
      <c r="E31" s="25"/>
      <c r="F31" s="283" t="s">
        <v>95</v>
      </c>
      <c r="G31" s="284"/>
      <c r="H31" s="284" t="s">
        <v>96</v>
      </c>
      <c r="I31" s="284"/>
      <c r="J31" s="284" t="s">
        <v>97</v>
      </c>
      <c r="K31" s="285"/>
      <c r="L31" s="25"/>
      <c r="M31" s="25"/>
      <c r="N31" s="25"/>
      <c r="O31" s="25"/>
      <c r="P31" s="29">
        <v>0.4</v>
      </c>
      <c r="Q31" s="25"/>
      <c r="R31" s="25"/>
      <c r="S31" s="25"/>
      <c r="T31" s="25"/>
      <c r="U31" s="25"/>
      <c r="V31" s="25"/>
      <c r="W31" s="20"/>
      <c r="X31" s="29"/>
      <c r="Y31" s="29"/>
      <c r="Z31" s="33"/>
      <c r="AA31" s="33"/>
      <c r="AB31" s="33"/>
      <c r="AC31" s="33"/>
      <c r="AD31" s="33"/>
      <c r="AE31" s="33"/>
      <c r="AF31" s="33"/>
      <c r="AG31" s="33"/>
      <c r="AH31" s="33"/>
      <c r="AI31" s="29"/>
      <c r="AJ31" s="29"/>
      <c r="AK31" s="29"/>
      <c r="AL31" s="18"/>
      <c r="AM31" s="18"/>
    </row>
    <row r="32" spans="1:39" x14ac:dyDescent="0.3">
      <c r="A32" s="20"/>
      <c r="B32" s="24"/>
      <c r="C32" s="25"/>
      <c r="D32" s="25"/>
      <c r="E32" s="25"/>
      <c r="F32" s="267">
        <f>'STB CAL'!J7</f>
        <v>3.8145108470223272</v>
      </c>
      <c r="G32" s="268"/>
      <c r="H32" s="268">
        <f>'STB CAL'!J4</f>
        <v>3.5</v>
      </c>
      <c r="I32" s="268"/>
      <c r="J32" s="268">
        <f>'STB CAL'!J6</f>
        <v>3.0743787278052448</v>
      </c>
      <c r="K32" s="271"/>
      <c r="L32" s="25"/>
      <c r="M32" s="25"/>
      <c r="N32" s="25"/>
      <c r="O32" s="48"/>
      <c r="P32" s="29">
        <v>0.6</v>
      </c>
      <c r="Q32" s="48"/>
      <c r="R32" s="48"/>
      <c r="S32" s="48"/>
      <c r="T32" s="48"/>
      <c r="U32" s="48"/>
      <c r="V32" s="48"/>
      <c r="W32" s="49"/>
      <c r="X32" s="48"/>
      <c r="Y32" s="48"/>
      <c r="AI32" s="18"/>
      <c r="AJ32" s="18"/>
      <c r="AK32" s="18"/>
      <c r="AL32" s="18"/>
      <c r="AM32" s="18"/>
    </row>
    <row r="33" spans="1:39" ht="12.6" thickBot="1" x14ac:dyDescent="0.35">
      <c r="A33" s="20"/>
      <c r="B33" s="24"/>
      <c r="C33" s="25"/>
      <c r="D33" s="25"/>
      <c r="E33" s="25"/>
      <c r="F33" s="269"/>
      <c r="G33" s="270"/>
      <c r="H33" s="270"/>
      <c r="I33" s="270"/>
      <c r="J33" s="270"/>
      <c r="K33" s="272"/>
      <c r="L33" s="25"/>
      <c r="M33" s="25"/>
      <c r="N33" s="25"/>
      <c r="O33" s="25"/>
      <c r="P33" s="47">
        <v>0.8</v>
      </c>
      <c r="Q33" s="25"/>
      <c r="R33" s="25"/>
      <c r="S33" s="25"/>
      <c r="T33" s="25"/>
      <c r="U33" s="25"/>
      <c r="V33" s="25"/>
      <c r="W33" s="20"/>
      <c r="AI33" s="18"/>
      <c r="AJ33" s="18"/>
      <c r="AK33" s="18"/>
      <c r="AL33" s="18"/>
      <c r="AM33" s="18"/>
    </row>
    <row r="34" spans="1:39" ht="12.6" thickBot="1" x14ac:dyDescent="0.35">
      <c r="A34" s="20"/>
      <c r="B34" s="24"/>
      <c r="C34" s="25"/>
      <c r="D34" s="25"/>
      <c r="E34" s="25"/>
      <c r="F34" s="273"/>
      <c r="G34" s="274"/>
      <c r="H34" s="273"/>
      <c r="I34" s="275"/>
      <c r="J34" s="273"/>
      <c r="K34" s="274"/>
      <c r="L34" s="24"/>
      <c r="M34" s="25"/>
      <c r="N34" s="25"/>
      <c r="O34" s="25"/>
      <c r="P34" s="29">
        <v>1</v>
      </c>
      <c r="Q34" s="25"/>
      <c r="R34" s="25"/>
      <c r="S34" s="25"/>
      <c r="T34" s="25"/>
      <c r="U34" s="25"/>
      <c r="V34" s="25"/>
      <c r="W34" s="20"/>
      <c r="AM34" s="18"/>
    </row>
    <row r="35" spans="1:39" x14ac:dyDescent="0.3">
      <c r="A35" s="20"/>
      <c r="B35" s="24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9">
        <v>1.2</v>
      </c>
      <c r="Q35" s="25"/>
      <c r="R35" s="25"/>
      <c r="S35" s="25"/>
      <c r="T35" s="25"/>
      <c r="U35" s="25"/>
      <c r="V35" s="25"/>
      <c r="W35" s="20"/>
      <c r="X35" s="29"/>
      <c r="Y35" s="29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  <c r="AK35" s="33"/>
      <c r="AL35" s="33"/>
      <c r="AM35" s="18"/>
    </row>
    <row r="36" spans="1:39" x14ac:dyDescent="0.3">
      <c r="A36" s="20"/>
      <c r="B36" s="24"/>
      <c r="C36" s="25"/>
      <c r="D36" s="31" t="s">
        <v>98</v>
      </c>
      <c r="E36" s="51">
        <v>0</v>
      </c>
      <c r="F36" s="51">
        <v>10</v>
      </c>
      <c r="G36" s="51">
        <v>20</v>
      </c>
      <c r="H36" s="51">
        <v>30</v>
      </c>
      <c r="I36" s="51">
        <v>40</v>
      </c>
      <c r="J36" s="51">
        <v>50</v>
      </c>
      <c r="K36" s="51">
        <v>60</v>
      </c>
      <c r="L36" s="52"/>
      <c r="M36" s="52"/>
      <c r="N36" s="52"/>
      <c r="O36" s="25"/>
      <c r="P36" s="47">
        <v>1.4</v>
      </c>
      <c r="Q36" s="25"/>
      <c r="R36" s="29"/>
      <c r="S36" s="29">
        <v>5</v>
      </c>
      <c r="T36" s="33">
        <v>10</v>
      </c>
      <c r="U36" s="33">
        <v>15</v>
      </c>
      <c r="V36" s="33">
        <v>20</v>
      </c>
      <c r="W36" s="53">
        <v>25</v>
      </c>
      <c r="X36" s="33">
        <v>30</v>
      </c>
      <c r="Y36" s="33">
        <v>35</v>
      </c>
      <c r="Z36" s="33">
        <v>40</v>
      </c>
      <c r="AA36" s="33">
        <v>45</v>
      </c>
      <c r="AB36" s="33">
        <v>50</v>
      </c>
      <c r="AC36" s="33">
        <v>55</v>
      </c>
      <c r="AD36" s="33">
        <v>60</v>
      </c>
      <c r="AE36" s="33">
        <v>65</v>
      </c>
      <c r="AF36" s="33">
        <v>70</v>
      </c>
      <c r="AG36" s="18"/>
      <c r="AH36" s="18"/>
      <c r="AI36" s="18"/>
      <c r="AJ36" s="18"/>
      <c r="AK36" s="18"/>
      <c r="AL36" s="18"/>
      <c r="AM36" s="18"/>
    </row>
    <row r="37" spans="1:39" x14ac:dyDescent="0.3">
      <c r="A37" s="20"/>
      <c r="B37" s="24"/>
      <c r="C37" s="25"/>
      <c r="D37" s="31" t="s">
        <v>99</v>
      </c>
      <c r="E37" s="54">
        <v>0</v>
      </c>
      <c r="F37" s="54">
        <f>'STB CAL'!$L$3</f>
        <v>1.06</v>
      </c>
      <c r="G37" s="54">
        <f>'STB CAL'!$L$4</f>
        <v>1.5409999999999999</v>
      </c>
      <c r="H37" s="54">
        <f>'STB CAL'!$L$5</f>
        <v>1.964</v>
      </c>
      <c r="I37" s="54">
        <f>'STB CAL'!$L$6</f>
        <v>2.3239999999999998</v>
      </c>
      <c r="J37" s="54">
        <f>'STB CAL'!$L$7</f>
        <v>3.1379999999999999</v>
      </c>
      <c r="K37" s="54">
        <f>'STB CAL'!$L$8</f>
        <v>2.6360000000000001</v>
      </c>
      <c r="L37" s="48"/>
      <c r="M37" s="48"/>
      <c r="N37" s="48"/>
      <c r="O37" s="55"/>
      <c r="P37" s="29">
        <v>1.6</v>
      </c>
      <c r="Q37" s="25"/>
      <c r="R37" s="29"/>
      <c r="S37" s="29">
        <v>0.66900000000000004</v>
      </c>
      <c r="T37" s="29">
        <v>1.3420000000000001</v>
      </c>
      <c r="U37" s="29">
        <v>2.0179999999999998</v>
      </c>
      <c r="V37" s="29">
        <v>2.6619999999999999</v>
      </c>
      <c r="W37" s="56">
        <v>3.26</v>
      </c>
      <c r="X37" s="29">
        <v>3.754</v>
      </c>
      <c r="Y37" s="29">
        <v>4.1680000000000001</v>
      </c>
      <c r="Z37" s="29">
        <v>4.5</v>
      </c>
      <c r="AA37" s="29">
        <v>4.774</v>
      </c>
      <c r="AB37" s="29">
        <v>4.9950000000000001</v>
      </c>
      <c r="AC37" s="29">
        <v>5.1550000000000002</v>
      </c>
      <c r="AD37" s="29">
        <v>5.2430000000000003</v>
      </c>
      <c r="AE37" s="29">
        <v>5.282</v>
      </c>
      <c r="AF37" s="29">
        <v>5.258</v>
      </c>
      <c r="AG37" s="18"/>
      <c r="AH37" s="18"/>
      <c r="AI37" s="18"/>
      <c r="AJ37" s="18"/>
      <c r="AK37" s="18"/>
      <c r="AL37" s="18"/>
      <c r="AM37" s="18"/>
    </row>
    <row r="38" spans="1:39" x14ac:dyDescent="0.3">
      <c r="A38" s="20"/>
      <c r="B38" s="24"/>
      <c r="C38" s="25"/>
      <c r="D38" s="31" t="s">
        <v>100</v>
      </c>
      <c r="E38" s="54">
        <v>0</v>
      </c>
      <c r="F38" s="54">
        <f>'STB CAL'!$N3</f>
        <v>0.17364817766693033</v>
      </c>
      <c r="G38" s="54">
        <f>'STB CAL'!$N4</f>
        <v>0.34202014332566871</v>
      </c>
      <c r="H38" s="54">
        <f>'STB CAL'!$N5</f>
        <v>0.49999999999999994</v>
      </c>
      <c r="I38" s="54">
        <f>'STB CAL'!$N6</f>
        <v>0.64278760968653925</v>
      </c>
      <c r="J38" s="54">
        <f>'STB CAL'!$N7</f>
        <v>0.76604444311897801</v>
      </c>
      <c r="K38" s="54">
        <f>'STB CAL'!$N8</f>
        <v>0.8660254037844386</v>
      </c>
      <c r="L38" s="48"/>
      <c r="M38" s="48"/>
      <c r="N38" s="48"/>
      <c r="O38" s="55"/>
      <c r="P38" s="29">
        <v>1.8</v>
      </c>
      <c r="Q38" s="25"/>
      <c r="R38" s="29"/>
      <c r="S38" s="57">
        <f>S37-((R39*S40)/100)</f>
        <v>0.66821046300000009</v>
      </c>
      <c r="T38" s="57">
        <f>T37-((R39*T40)/100)</f>
        <v>1.3401577470000001</v>
      </c>
      <c r="U38" s="57">
        <f t="shared" ref="U38:AF38" si="0">U37-(($R$39*U40)/100)</f>
        <v>2.015105031</v>
      </c>
      <c r="V38" s="57">
        <f t="shared" si="0"/>
        <v>2.6569995989999997</v>
      </c>
      <c r="W38" s="58">
        <f t="shared" si="0"/>
        <v>3.2526309879999999</v>
      </c>
      <c r="X38" s="57">
        <f t="shared" si="0"/>
        <v>3.745841451</v>
      </c>
      <c r="Y38" s="57">
        <f t="shared" si="0"/>
        <v>4.1601046300000002</v>
      </c>
      <c r="Z38" s="57">
        <f t="shared" si="0"/>
        <v>4.4934205250000003</v>
      </c>
      <c r="AA38" s="57">
        <f t="shared" si="0"/>
        <v>4.7661046300000001</v>
      </c>
      <c r="AB38" s="57">
        <f t="shared" si="0"/>
        <v>4.9873678090000002</v>
      </c>
      <c r="AC38" s="57">
        <f t="shared" si="0"/>
        <v>5.1471046300000003</v>
      </c>
      <c r="AD38" s="57">
        <f t="shared" si="0"/>
        <v>5.2393154940000004</v>
      </c>
      <c r="AE38" s="57">
        <f t="shared" si="0"/>
        <v>5.2748941670000002</v>
      </c>
      <c r="AF38" s="57">
        <f t="shared" si="0"/>
        <v>5.2514205250000003</v>
      </c>
      <c r="AG38" s="18"/>
      <c r="AH38" s="18"/>
      <c r="AI38" s="18"/>
      <c r="AJ38" s="18"/>
      <c r="AK38" s="18"/>
      <c r="AL38" s="18"/>
      <c r="AM38" s="18"/>
    </row>
    <row r="39" spans="1:39" x14ac:dyDescent="0.3">
      <c r="A39" s="20"/>
      <c r="B39" s="24"/>
      <c r="C39" s="25"/>
      <c r="D39" s="31" t="s">
        <v>101</v>
      </c>
      <c r="E39" s="54">
        <v>0</v>
      </c>
      <c r="F39" s="54">
        <f>F38*$U$25</f>
        <v>0.76112449584585473</v>
      </c>
      <c r="G39" s="54">
        <f t="shared" ref="G39:K39" si="1">G38*$U$25</f>
        <v>1.4991226090330119</v>
      </c>
      <c r="H39" s="54">
        <f t="shared" si="1"/>
        <v>2.1915706403373436</v>
      </c>
      <c r="I39" s="54">
        <f t="shared" si="1"/>
        <v>2.8174289067232792</v>
      </c>
      <c r="J39" s="54">
        <f t="shared" si="1"/>
        <v>3.3576810214662456</v>
      </c>
      <c r="K39" s="54">
        <f t="shared" si="1"/>
        <v>3.795911697440538</v>
      </c>
      <c r="L39" s="48"/>
      <c r="M39" s="48"/>
      <c r="N39" s="48"/>
      <c r="O39" s="55"/>
      <c r="P39" s="47">
        <v>2</v>
      </c>
      <c r="Q39" s="25"/>
      <c r="R39" s="47">
        <v>26.317900000000009</v>
      </c>
      <c r="S39" s="47">
        <v>2100</v>
      </c>
      <c r="T39" s="33"/>
      <c r="U39" s="33"/>
      <c r="V39" s="33"/>
      <c r="W39" s="53"/>
      <c r="X39" s="33"/>
      <c r="Y39" s="33"/>
      <c r="Z39" s="33"/>
      <c r="AA39" s="33"/>
      <c r="AB39" s="33"/>
      <c r="AC39" s="33"/>
      <c r="AD39" s="33"/>
      <c r="AE39" s="33"/>
      <c r="AF39" s="33"/>
      <c r="AG39" s="18"/>
      <c r="AH39" s="18"/>
      <c r="AI39" s="18"/>
      <c r="AJ39" s="18"/>
      <c r="AK39" s="18"/>
      <c r="AL39" s="18"/>
      <c r="AM39" s="18"/>
    </row>
    <row r="40" spans="1:39" x14ac:dyDescent="0.3">
      <c r="A40" s="20"/>
      <c r="B40" s="24"/>
      <c r="C40" s="25"/>
      <c r="D40" s="59" t="s">
        <v>102</v>
      </c>
      <c r="E40" s="60">
        <f t="shared" ref="E40:K40" si="2">E37-E39</f>
        <v>0</v>
      </c>
      <c r="F40" s="60">
        <f>F37-F39</f>
        <v>0.29887550415414532</v>
      </c>
      <c r="G40" s="60">
        <f t="shared" si="2"/>
        <v>4.187739096698806E-2</v>
      </c>
      <c r="H40" s="60">
        <f t="shared" si="2"/>
        <v>-0.22757064033734364</v>
      </c>
      <c r="I40" s="60">
        <f t="shared" si="2"/>
        <v>-0.49342890672327933</v>
      </c>
      <c r="J40" s="60">
        <f t="shared" si="2"/>
        <v>-0.21968102146624569</v>
      </c>
      <c r="K40" s="60">
        <f t="shared" si="2"/>
        <v>-1.1599116974405379</v>
      </c>
      <c r="L40" s="48"/>
      <c r="M40" s="48"/>
      <c r="N40" s="48"/>
      <c r="O40" s="55"/>
      <c r="P40" s="29">
        <v>2.2000000000000002</v>
      </c>
      <c r="Q40" s="25"/>
      <c r="R40" s="29"/>
      <c r="S40" s="47">
        <v>3.0000000000000027E-3</v>
      </c>
      <c r="T40" s="47">
        <v>7.0000000000001172E-3</v>
      </c>
      <c r="U40" s="47">
        <v>1.0999999999999677E-2</v>
      </c>
      <c r="V40" s="47">
        <v>1.9000000000000128E-2</v>
      </c>
      <c r="W40" s="61">
        <v>2.7999999999999581E-2</v>
      </c>
      <c r="X40" s="47">
        <v>3.1000000000000139E-2</v>
      </c>
      <c r="Y40" s="47">
        <v>3.0000000000000249E-2</v>
      </c>
      <c r="Z40" s="47">
        <v>2.5000000000000355E-2</v>
      </c>
      <c r="AA40" s="47">
        <v>3.0000000000000249E-2</v>
      </c>
      <c r="AB40" s="47">
        <v>2.8999999999999915E-2</v>
      </c>
      <c r="AC40" s="47">
        <v>3.0000000000000249E-2</v>
      </c>
      <c r="AD40" s="47">
        <v>1.4000000000000234E-2</v>
      </c>
      <c r="AE40" s="47">
        <v>2.7000000000000135E-2</v>
      </c>
      <c r="AF40" s="47">
        <v>2.5000000000000355E-2</v>
      </c>
      <c r="AG40" s="18"/>
      <c r="AH40" s="18"/>
      <c r="AI40" s="18"/>
      <c r="AJ40" s="18"/>
      <c r="AK40" s="18"/>
      <c r="AL40" s="18"/>
      <c r="AM40" s="18"/>
    </row>
    <row r="41" spans="1:39" x14ac:dyDescent="0.3">
      <c r="A41" s="20"/>
      <c r="B41" s="24"/>
      <c r="C41" s="25"/>
      <c r="D41" s="31" t="s">
        <v>103</v>
      </c>
      <c r="E41" s="54"/>
      <c r="F41" s="54"/>
      <c r="G41" s="54"/>
      <c r="H41" s="54"/>
      <c r="I41" s="54"/>
      <c r="J41" s="54"/>
      <c r="K41" s="54"/>
      <c r="L41" s="48"/>
      <c r="M41" s="48"/>
      <c r="N41" s="48"/>
      <c r="O41" s="48"/>
      <c r="P41" s="29"/>
      <c r="Q41" s="48"/>
      <c r="R41" s="48"/>
      <c r="S41" s="48"/>
      <c r="T41" s="48"/>
      <c r="U41" s="55"/>
      <c r="V41" s="25"/>
      <c r="W41" s="20"/>
      <c r="X41" s="29"/>
      <c r="Y41" s="29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18"/>
    </row>
    <row r="42" spans="1:39" x14ac:dyDescent="0.3">
      <c r="A42" s="20"/>
      <c r="B42" s="24"/>
      <c r="C42" s="25"/>
      <c r="D42" s="62"/>
      <c r="E42" s="29">
        <v>0</v>
      </c>
      <c r="F42" s="47"/>
      <c r="G42" s="63">
        <v>0.32495318347754587</v>
      </c>
      <c r="H42" s="47"/>
      <c r="I42" s="47">
        <v>0.64990636695509174</v>
      </c>
      <c r="J42" s="47"/>
      <c r="K42" s="47">
        <v>0.9748595504326375</v>
      </c>
      <c r="L42" s="47"/>
      <c r="M42" s="47">
        <v>1.2998127339101835</v>
      </c>
      <c r="N42" s="47"/>
      <c r="O42" s="47">
        <v>1.6247659173877291</v>
      </c>
      <c r="P42" s="25"/>
      <c r="Q42" s="47">
        <v>1.949719100865275</v>
      </c>
      <c r="R42" s="47"/>
      <c r="S42" s="47"/>
      <c r="T42" s="64"/>
      <c r="U42" s="55"/>
      <c r="V42" s="25"/>
      <c r="W42" s="20"/>
      <c r="AM42" s="18"/>
    </row>
    <row r="43" spans="1:39" x14ac:dyDescent="0.3">
      <c r="A43" s="20"/>
      <c r="B43" s="24"/>
      <c r="C43" s="25"/>
      <c r="D43" s="25"/>
      <c r="E43" s="25"/>
      <c r="F43" s="25"/>
      <c r="G43" s="6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0"/>
      <c r="AM43" s="18"/>
    </row>
    <row r="44" spans="1:39" x14ac:dyDescent="0.3">
      <c r="A44" s="20"/>
      <c r="B44" s="24"/>
      <c r="C44" s="25"/>
      <c r="D44" s="243" t="s">
        <v>104</v>
      </c>
      <c r="E44" s="243"/>
      <c r="F44" s="243"/>
      <c r="G44" s="243"/>
      <c r="H44" s="243"/>
      <c r="I44" s="243"/>
      <c r="J44" s="25"/>
      <c r="K44" s="25"/>
      <c r="L44" s="25"/>
      <c r="M44" s="25"/>
      <c r="N44" s="25"/>
      <c r="O44" s="25"/>
      <c r="V44" s="25"/>
      <c r="W44" s="20"/>
      <c r="AM44" s="18"/>
    </row>
    <row r="45" spans="1:39" x14ac:dyDescent="0.3">
      <c r="A45" s="20"/>
      <c r="B45" s="24"/>
      <c r="C45" s="25"/>
      <c r="D45" s="290" t="s">
        <v>105</v>
      </c>
      <c r="E45" s="290"/>
      <c r="F45" s="290"/>
      <c r="G45" s="290" t="s">
        <v>106</v>
      </c>
      <c r="H45" s="290"/>
      <c r="I45" s="243" t="s">
        <v>107</v>
      </c>
      <c r="J45" s="25"/>
      <c r="K45" s="25"/>
      <c r="L45" s="25"/>
      <c r="M45" s="25"/>
      <c r="N45" s="25"/>
      <c r="O45" s="25"/>
      <c r="V45" s="25"/>
      <c r="W45" s="20"/>
      <c r="AM45" s="18"/>
    </row>
    <row r="46" spans="1:39" x14ac:dyDescent="0.3">
      <c r="A46" s="20"/>
      <c r="B46" s="24"/>
      <c r="C46" s="25"/>
      <c r="D46" s="290"/>
      <c r="E46" s="290"/>
      <c r="F46" s="290"/>
      <c r="G46" s="290"/>
      <c r="H46" s="290"/>
      <c r="I46" s="243"/>
      <c r="J46" s="25"/>
      <c r="K46" s="25"/>
      <c r="L46" s="25"/>
      <c r="M46" s="25"/>
      <c r="N46" s="25"/>
      <c r="O46" s="25"/>
      <c r="V46" s="25"/>
      <c r="W46" s="20"/>
      <c r="AM46" s="18"/>
    </row>
    <row r="47" spans="1:39" ht="14.25" customHeight="1" x14ac:dyDescent="0.3">
      <c r="A47" s="20"/>
      <c r="B47" s="24"/>
      <c r="C47" s="25"/>
      <c r="D47" s="291" t="s">
        <v>108</v>
      </c>
      <c r="E47" s="291"/>
      <c r="F47" s="291"/>
      <c r="G47" s="290">
        <v>20.5</v>
      </c>
      <c r="H47" s="290" t="s">
        <v>109</v>
      </c>
      <c r="I47" s="290">
        <v>1.1000000000000001</v>
      </c>
      <c r="J47" s="25"/>
      <c r="K47" s="25"/>
      <c r="L47" s="25"/>
      <c r="M47" s="25"/>
      <c r="N47" s="25"/>
      <c r="O47" s="25"/>
      <c r="V47" s="25"/>
      <c r="W47" s="20"/>
      <c r="AM47" s="18"/>
    </row>
    <row r="48" spans="1:39" x14ac:dyDescent="0.3">
      <c r="A48" s="20"/>
      <c r="B48" s="24"/>
      <c r="C48" s="25"/>
      <c r="D48" s="291"/>
      <c r="E48" s="291"/>
      <c r="F48" s="291"/>
      <c r="G48" s="290"/>
      <c r="H48" s="290"/>
      <c r="I48" s="290"/>
      <c r="J48" s="25"/>
      <c r="K48" s="25"/>
      <c r="L48" s="25"/>
      <c r="M48" s="25"/>
      <c r="N48" s="25"/>
      <c r="O48" s="25"/>
      <c r="V48" s="25"/>
      <c r="W48" s="20"/>
      <c r="AM48" s="18"/>
    </row>
    <row r="49" spans="1:39" ht="21.75" customHeight="1" x14ac:dyDescent="0.3">
      <c r="A49" s="20"/>
      <c r="B49" s="24"/>
      <c r="C49" s="25"/>
      <c r="D49" s="291" t="s">
        <v>110</v>
      </c>
      <c r="E49" s="291"/>
      <c r="F49" s="291"/>
      <c r="G49" s="294">
        <f>MAX(E40:M40)</f>
        <v>0.29887550415414532</v>
      </c>
      <c r="H49" s="290" t="s">
        <v>109</v>
      </c>
      <c r="I49" s="290">
        <v>0.26</v>
      </c>
      <c r="J49" s="25"/>
      <c r="K49" s="25"/>
      <c r="L49" s="25"/>
      <c r="M49" s="25"/>
      <c r="N49" s="25"/>
      <c r="O49" s="25"/>
      <c r="V49" s="25"/>
      <c r="W49" s="20"/>
      <c r="AM49" s="18"/>
    </row>
    <row r="50" spans="1:39" x14ac:dyDescent="0.3">
      <c r="A50" s="20"/>
      <c r="B50" s="24"/>
      <c r="C50" s="25"/>
      <c r="D50" s="291"/>
      <c r="E50" s="291"/>
      <c r="F50" s="291"/>
      <c r="G50" s="295"/>
      <c r="H50" s="290"/>
      <c r="I50" s="290"/>
      <c r="J50" s="25"/>
      <c r="K50" s="25"/>
      <c r="L50" s="25"/>
      <c r="M50" s="25"/>
      <c r="N50" s="25"/>
      <c r="O50" s="25"/>
      <c r="V50" s="25"/>
      <c r="W50" s="20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</row>
    <row r="51" spans="1:39" ht="12" customHeight="1" x14ac:dyDescent="0.3">
      <c r="A51" s="20"/>
      <c r="B51" s="24"/>
      <c r="C51" s="25"/>
      <c r="D51" s="291" t="s">
        <v>111</v>
      </c>
      <c r="E51" s="291"/>
      <c r="F51" s="291"/>
      <c r="G51" s="292">
        <v>40</v>
      </c>
      <c r="H51" s="290" t="s">
        <v>112</v>
      </c>
      <c r="I51" s="292">
        <v>20</v>
      </c>
      <c r="J51" s="25"/>
      <c r="K51" s="25"/>
      <c r="L51" s="25"/>
      <c r="M51" s="25"/>
      <c r="N51" s="25"/>
      <c r="O51" s="25"/>
      <c r="V51" s="25"/>
      <c r="W51" s="20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</row>
    <row r="52" spans="1:39" ht="18.75" customHeight="1" x14ac:dyDescent="0.3">
      <c r="A52" s="20"/>
      <c r="B52" s="24"/>
      <c r="C52" s="25"/>
      <c r="D52" s="291"/>
      <c r="E52" s="291"/>
      <c r="F52" s="291"/>
      <c r="G52" s="293"/>
      <c r="H52" s="290"/>
      <c r="I52" s="293"/>
      <c r="J52" s="25"/>
      <c r="K52" s="25"/>
      <c r="L52" s="25"/>
      <c r="M52" s="25"/>
      <c r="N52" s="25"/>
      <c r="O52" s="25"/>
      <c r="V52" s="25"/>
      <c r="W52" s="20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</row>
    <row r="53" spans="1:39" ht="12" customHeight="1" x14ac:dyDescent="0.3">
      <c r="A53" s="20"/>
      <c r="B53" s="24"/>
      <c r="C53" s="25"/>
      <c r="D53" s="291" t="s">
        <v>113</v>
      </c>
      <c r="E53" s="291"/>
      <c r="F53" s="291"/>
      <c r="G53" s="292">
        <v>66</v>
      </c>
      <c r="H53" s="290" t="s">
        <v>112</v>
      </c>
      <c r="I53" s="290">
        <v>50</v>
      </c>
      <c r="J53" s="25"/>
      <c r="K53" s="25"/>
      <c r="L53" s="25"/>
      <c r="M53" s="25"/>
      <c r="N53" s="25"/>
      <c r="O53" s="25"/>
      <c r="V53" s="25"/>
      <c r="W53" s="20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</row>
    <row r="54" spans="1:39" ht="21" customHeight="1" x14ac:dyDescent="0.3">
      <c r="A54" s="20"/>
      <c r="B54" s="24"/>
      <c r="C54" s="25"/>
      <c r="D54" s="291"/>
      <c r="E54" s="291"/>
      <c r="F54" s="291"/>
      <c r="G54" s="293"/>
      <c r="H54" s="290"/>
      <c r="I54" s="290"/>
      <c r="J54" s="25"/>
      <c r="K54" s="25"/>
      <c r="L54" s="25"/>
      <c r="M54" s="25"/>
      <c r="N54" s="25"/>
      <c r="O54" s="25"/>
      <c r="V54" s="25"/>
      <c r="W54" s="20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</row>
    <row r="55" spans="1:39" x14ac:dyDescent="0.3">
      <c r="A55" s="20"/>
      <c r="B55" s="24"/>
      <c r="C55" s="25"/>
      <c r="D55" s="291" t="s">
        <v>114</v>
      </c>
      <c r="E55" s="291"/>
      <c r="F55" s="291"/>
      <c r="G55" s="294">
        <f>U29</f>
        <v>1.0948187687960216</v>
      </c>
      <c r="H55" s="290" t="s">
        <v>112</v>
      </c>
      <c r="I55" s="290">
        <v>0.15</v>
      </c>
      <c r="J55" s="25"/>
      <c r="K55" s="25"/>
      <c r="L55" s="25"/>
      <c r="M55" s="25"/>
      <c r="N55" s="25"/>
      <c r="O55" s="25"/>
      <c r="V55" s="25"/>
      <c r="W55" s="20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</row>
    <row r="56" spans="1:39" x14ac:dyDescent="0.3">
      <c r="A56" s="20"/>
      <c r="B56" s="24"/>
      <c r="C56" s="25"/>
      <c r="D56" s="291"/>
      <c r="E56" s="291"/>
      <c r="F56" s="291"/>
      <c r="G56" s="295"/>
      <c r="H56" s="290"/>
      <c r="I56" s="290"/>
      <c r="J56" s="25"/>
      <c r="K56" s="25"/>
      <c r="L56" s="25"/>
      <c r="M56" s="25"/>
      <c r="N56" s="25"/>
      <c r="O56" s="25"/>
      <c r="V56" s="25"/>
      <c r="W56" s="20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8"/>
    </row>
    <row r="57" spans="1:39" ht="12" customHeight="1" x14ac:dyDescent="0.3">
      <c r="A57" s="20"/>
      <c r="B57" s="24"/>
      <c r="C57" s="25"/>
      <c r="D57" s="291" t="s">
        <v>115</v>
      </c>
      <c r="E57" s="291"/>
      <c r="F57" s="291"/>
      <c r="G57" s="300">
        <f>'STB CAL'!H10</f>
        <v>7.6787805525696688</v>
      </c>
      <c r="H57" s="290" t="s">
        <v>112</v>
      </c>
      <c r="I57" s="300">
        <v>1</v>
      </c>
      <c r="J57" s="25"/>
      <c r="K57" s="25"/>
      <c r="L57" s="25"/>
      <c r="M57" s="25"/>
      <c r="N57" s="25"/>
      <c r="O57" s="25"/>
      <c r="V57" s="25"/>
      <c r="W57" s="20"/>
      <c r="X57" s="66"/>
      <c r="Y57" s="301" t="s">
        <v>116</v>
      </c>
      <c r="Z57" s="301"/>
      <c r="AA57" s="301"/>
      <c r="AB57" s="301"/>
      <c r="AC57" s="66"/>
      <c r="AD57" s="18"/>
      <c r="AE57" s="18"/>
      <c r="AF57" s="18"/>
      <c r="AG57" s="18"/>
      <c r="AH57" s="18"/>
      <c r="AI57" s="18"/>
      <c r="AJ57" s="18"/>
      <c r="AK57" s="18"/>
      <c r="AL57" s="18"/>
      <c r="AM57" s="18"/>
    </row>
    <row r="58" spans="1:39" ht="12.75" customHeight="1" x14ac:dyDescent="0.3">
      <c r="A58" s="20"/>
      <c r="B58" s="24"/>
      <c r="C58" s="25"/>
      <c r="D58" s="291"/>
      <c r="E58" s="291"/>
      <c r="F58" s="291"/>
      <c r="G58" s="300"/>
      <c r="H58" s="290"/>
      <c r="I58" s="300"/>
      <c r="J58" s="25"/>
      <c r="K58" s="25"/>
      <c r="L58" s="25"/>
      <c r="M58" s="25"/>
      <c r="N58" s="25"/>
      <c r="O58" s="25"/>
      <c r="V58" s="25"/>
      <c r="W58" s="20"/>
      <c r="X58" s="66"/>
      <c r="Y58" s="301"/>
      <c r="Z58" s="301"/>
      <c r="AA58" s="301"/>
      <c r="AB58" s="301"/>
      <c r="AC58" s="66"/>
      <c r="AD58" s="18"/>
      <c r="AE58" s="18"/>
      <c r="AF58" s="18"/>
      <c r="AG58" s="18"/>
      <c r="AH58" s="18"/>
      <c r="AI58" s="18"/>
      <c r="AJ58" s="18"/>
      <c r="AK58" s="18"/>
      <c r="AL58" s="18"/>
      <c r="AM58" s="18"/>
    </row>
    <row r="59" spans="1:39" ht="12.75" customHeight="1" x14ac:dyDescent="0.3">
      <c r="A59" s="20"/>
      <c r="B59" s="24"/>
      <c r="C59" s="25"/>
      <c r="D59" s="302" t="s">
        <v>117</v>
      </c>
      <c r="E59" s="302"/>
      <c r="F59" s="302"/>
      <c r="G59" s="302"/>
      <c r="H59" s="302"/>
      <c r="I59" s="302"/>
      <c r="J59" s="25"/>
      <c r="K59" s="25"/>
      <c r="L59" s="25"/>
      <c r="M59" s="25"/>
      <c r="N59" s="25"/>
      <c r="O59" s="25"/>
      <c r="V59" s="25"/>
      <c r="W59" s="20"/>
      <c r="X59" s="66"/>
      <c r="Y59" s="66" t="s">
        <v>118</v>
      </c>
      <c r="Z59" s="67"/>
      <c r="AA59" s="67"/>
      <c r="AB59" s="67"/>
      <c r="AC59" s="66"/>
      <c r="AD59" s="18"/>
      <c r="AE59" s="18"/>
      <c r="AF59" s="18"/>
      <c r="AG59" s="18"/>
      <c r="AH59" s="18"/>
      <c r="AI59" s="18"/>
      <c r="AJ59" s="18"/>
      <c r="AK59" s="18"/>
      <c r="AL59" s="18"/>
      <c r="AM59" s="18"/>
    </row>
    <row r="60" spans="1:39" ht="13.5" customHeight="1" x14ac:dyDescent="0.3">
      <c r="A60" s="20"/>
      <c r="B60" s="24"/>
      <c r="C60" s="25"/>
      <c r="D60" s="296" t="s">
        <v>119</v>
      </c>
      <c r="E60" s="296"/>
      <c r="F60" s="296"/>
      <c r="G60" s="297">
        <f>K41</f>
        <v>0</v>
      </c>
      <c r="H60" s="290" t="s">
        <v>112</v>
      </c>
      <c r="I60" s="298">
        <v>7.0000000000000007E-2</v>
      </c>
      <c r="J60" s="25"/>
      <c r="K60" s="25"/>
      <c r="L60" s="25"/>
      <c r="M60" s="25"/>
      <c r="N60" s="25"/>
      <c r="O60" s="25"/>
      <c r="V60" s="25"/>
      <c r="W60" s="20"/>
      <c r="X60" s="66"/>
      <c r="Y60" s="66"/>
      <c r="Z60" s="67"/>
      <c r="AA60" s="67"/>
      <c r="AB60" s="67"/>
      <c r="AC60" s="66"/>
      <c r="AD60" s="18"/>
      <c r="AE60" s="18"/>
      <c r="AF60" s="18"/>
      <c r="AG60" s="18"/>
      <c r="AH60" s="18"/>
      <c r="AI60" s="18"/>
      <c r="AJ60" s="18"/>
      <c r="AK60" s="18"/>
      <c r="AL60" s="18"/>
      <c r="AM60" s="18"/>
    </row>
    <row r="61" spans="1:39" ht="13.5" customHeight="1" x14ac:dyDescent="0.3">
      <c r="A61" s="20"/>
      <c r="B61" s="24"/>
      <c r="C61" s="25"/>
      <c r="D61" s="296"/>
      <c r="E61" s="296"/>
      <c r="F61" s="296"/>
      <c r="G61" s="297"/>
      <c r="H61" s="290"/>
      <c r="I61" s="299"/>
      <c r="J61" s="25"/>
      <c r="K61" s="25"/>
      <c r="L61" s="25"/>
      <c r="M61" s="25"/>
      <c r="N61" s="25"/>
      <c r="O61" s="25"/>
      <c r="V61" s="25"/>
      <c r="W61" s="20"/>
      <c r="X61" s="66"/>
      <c r="Y61" s="66"/>
      <c r="Z61" s="67"/>
      <c r="AA61" s="67"/>
      <c r="AB61" s="67"/>
      <c r="AC61" s="66"/>
      <c r="AD61" s="18"/>
      <c r="AE61" s="18"/>
      <c r="AF61" s="18"/>
      <c r="AG61" s="18"/>
      <c r="AH61" s="18"/>
      <c r="AI61" s="18"/>
      <c r="AJ61" s="18"/>
      <c r="AK61" s="18"/>
      <c r="AL61" s="18"/>
      <c r="AM61" s="18"/>
    </row>
    <row r="62" spans="1:39" x14ac:dyDescent="0.3">
      <c r="A62" s="20"/>
      <c r="B62" s="24"/>
      <c r="C62" s="25"/>
      <c r="D62" s="296" t="s">
        <v>120</v>
      </c>
      <c r="E62" s="296"/>
      <c r="F62" s="296"/>
      <c r="G62" s="297">
        <f>K41</f>
        <v>0</v>
      </c>
      <c r="H62" s="290" t="s">
        <v>112</v>
      </c>
      <c r="I62" s="298">
        <v>5.5E-2</v>
      </c>
      <c r="J62" s="25"/>
      <c r="K62" s="25"/>
      <c r="L62" s="25"/>
      <c r="M62" s="25"/>
      <c r="N62" s="25"/>
      <c r="O62" s="25"/>
      <c r="V62" s="25"/>
      <c r="W62" s="20"/>
      <c r="X62" s="66"/>
      <c r="Y62" s="66"/>
      <c r="Z62" s="67"/>
      <c r="AA62" s="67"/>
      <c r="AB62" s="67"/>
      <c r="AC62" s="66"/>
      <c r="AD62" s="18"/>
      <c r="AE62" s="18"/>
      <c r="AF62" s="18"/>
      <c r="AG62" s="18"/>
      <c r="AH62" s="18"/>
      <c r="AI62" s="18"/>
      <c r="AJ62" s="18"/>
      <c r="AK62" s="18"/>
      <c r="AL62" s="18"/>
      <c r="AM62" s="18"/>
    </row>
    <row r="63" spans="1:39" ht="14.25" customHeight="1" x14ac:dyDescent="0.3">
      <c r="A63" s="20"/>
      <c r="B63" s="24"/>
      <c r="C63" s="25"/>
      <c r="D63" s="296"/>
      <c r="E63" s="296"/>
      <c r="F63" s="296"/>
      <c r="G63" s="297"/>
      <c r="H63" s="290"/>
      <c r="I63" s="299"/>
      <c r="J63" s="25"/>
      <c r="K63" s="25"/>
      <c r="L63" s="25"/>
      <c r="M63" s="25"/>
      <c r="N63" s="25"/>
      <c r="O63" s="25"/>
      <c r="V63" s="25"/>
      <c r="W63" s="20"/>
      <c r="AC63" s="18"/>
      <c r="AD63" s="18"/>
      <c r="AE63" s="18"/>
      <c r="AF63" s="18"/>
      <c r="AG63" s="18"/>
      <c r="AH63" s="18"/>
      <c r="AI63" s="18"/>
      <c r="AJ63" s="18"/>
      <c r="AK63" s="18"/>
      <c r="AL63" s="18"/>
      <c r="AM63" s="18"/>
    </row>
    <row r="64" spans="1:39" x14ac:dyDescent="0.3">
      <c r="A64" s="20"/>
      <c r="B64" s="24"/>
      <c r="C64" s="25"/>
      <c r="D64" s="296" t="s">
        <v>121</v>
      </c>
      <c r="E64" s="296"/>
      <c r="F64" s="296"/>
      <c r="G64" s="297">
        <f>M41-K41</f>
        <v>0</v>
      </c>
      <c r="H64" s="290" t="s">
        <v>112</v>
      </c>
      <c r="I64" s="298">
        <v>0.03</v>
      </c>
      <c r="J64" s="25"/>
      <c r="K64" s="25"/>
      <c r="L64" s="25"/>
      <c r="M64" s="25"/>
      <c r="N64" s="25"/>
      <c r="O64" s="25"/>
      <c r="V64" s="25"/>
      <c r="W64" s="20"/>
      <c r="AC64" s="18"/>
      <c r="AD64" s="18"/>
      <c r="AE64" s="18"/>
      <c r="AF64" s="18"/>
      <c r="AG64" s="18"/>
      <c r="AH64" s="18"/>
      <c r="AI64" s="18"/>
      <c r="AJ64" s="18"/>
      <c r="AK64" s="18"/>
      <c r="AL64" s="18"/>
      <c r="AM64" s="18"/>
    </row>
    <row r="65" spans="1:39" x14ac:dyDescent="0.3">
      <c r="A65" s="20"/>
      <c r="B65" s="24"/>
      <c r="C65" s="25"/>
      <c r="D65" s="296"/>
      <c r="E65" s="296"/>
      <c r="F65" s="296"/>
      <c r="G65" s="297"/>
      <c r="H65" s="290"/>
      <c r="I65" s="299"/>
      <c r="J65" s="25"/>
      <c r="K65" s="25"/>
      <c r="L65" s="25"/>
      <c r="M65" s="25"/>
      <c r="N65" s="25"/>
      <c r="O65" s="25"/>
      <c r="V65" s="25"/>
      <c r="W65" s="20"/>
      <c r="AC65" s="18"/>
      <c r="AD65" s="18"/>
      <c r="AE65" s="18"/>
      <c r="AF65" s="18"/>
      <c r="AG65" s="18"/>
      <c r="AH65" s="18"/>
      <c r="AI65" s="18"/>
      <c r="AJ65" s="18"/>
      <c r="AK65" s="18"/>
      <c r="AL65" s="18"/>
      <c r="AM65" s="18"/>
    </row>
    <row r="66" spans="1:39" ht="12" customHeight="1" x14ac:dyDescent="0.3">
      <c r="A66" s="20"/>
      <c r="B66" s="24"/>
      <c r="C66" s="25"/>
      <c r="D66" s="296" t="s">
        <v>122</v>
      </c>
      <c r="E66" s="296"/>
      <c r="F66" s="296"/>
      <c r="G66" s="294">
        <f>MAX(E40:M40)</f>
        <v>0.29887550415414532</v>
      </c>
      <c r="H66" s="290" t="s">
        <v>112</v>
      </c>
      <c r="I66" s="298">
        <v>0.2</v>
      </c>
      <c r="J66" s="25"/>
      <c r="K66" s="25"/>
      <c r="L66" s="25"/>
      <c r="M66" s="25"/>
      <c r="N66" s="25"/>
      <c r="O66" s="25"/>
      <c r="V66" s="25"/>
      <c r="W66" s="20"/>
      <c r="Z66" s="18"/>
      <c r="AA66" s="18"/>
      <c r="AB66" s="18"/>
      <c r="AC66" s="18"/>
      <c r="AD66" s="18"/>
      <c r="AE66" s="18"/>
      <c r="AF66" s="18"/>
      <c r="AG66" s="18"/>
      <c r="AH66" s="18"/>
      <c r="AI66" s="18"/>
      <c r="AJ66" s="18"/>
      <c r="AK66" s="18"/>
      <c r="AL66" s="18"/>
      <c r="AM66" s="18"/>
    </row>
    <row r="67" spans="1:39" ht="13.5" customHeight="1" x14ac:dyDescent="0.3">
      <c r="A67" s="20"/>
      <c r="B67" s="24"/>
      <c r="C67" s="25"/>
      <c r="D67" s="296"/>
      <c r="E67" s="296"/>
      <c r="F67" s="296"/>
      <c r="G67" s="295"/>
      <c r="H67" s="290"/>
      <c r="I67" s="299"/>
      <c r="J67" s="25"/>
      <c r="K67" s="25"/>
      <c r="L67" s="25"/>
      <c r="M67" s="25"/>
      <c r="N67" s="25"/>
      <c r="O67" s="25"/>
      <c r="V67" s="25"/>
      <c r="W67" s="20"/>
      <c r="Z67" s="18"/>
      <c r="AA67" s="18"/>
      <c r="AB67" s="18"/>
      <c r="AC67" s="18"/>
      <c r="AD67" s="18"/>
      <c r="AE67" s="18"/>
      <c r="AF67" s="18"/>
      <c r="AG67" s="18"/>
      <c r="AH67" s="18"/>
      <c r="AI67" s="18"/>
      <c r="AJ67" s="18"/>
      <c r="AK67" s="18"/>
      <c r="AL67" s="18"/>
      <c r="AM67" s="18"/>
    </row>
    <row r="68" spans="1:39" ht="19.5" customHeight="1" x14ac:dyDescent="0.3">
      <c r="A68" s="20"/>
      <c r="B68" s="24"/>
      <c r="C68" s="25"/>
      <c r="D68" s="296" t="s">
        <v>123</v>
      </c>
      <c r="E68" s="296"/>
      <c r="F68" s="296"/>
      <c r="G68" s="303">
        <v>30</v>
      </c>
      <c r="H68" s="290" t="s">
        <v>112</v>
      </c>
      <c r="I68" s="292">
        <v>15</v>
      </c>
      <c r="J68" s="26"/>
      <c r="K68" s="26"/>
      <c r="L68" s="26"/>
      <c r="M68" s="26"/>
      <c r="N68" s="26"/>
      <c r="O68" s="26"/>
      <c r="V68" s="25"/>
      <c r="W68" s="20"/>
      <c r="Z68" s="18"/>
      <c r="AA68" s="18"/>
      <c r="AB68" s="18"/>
      <c r="AC68" s="18"/>
      <c r="AD68" s="18"/>
      <c r="AE68" s="18"/>
      <c r="AF68" s="18"/>
      <c r="AG68" s="18"/>
      <c r="AH68" s="18"/>
      <c r="AI68" s="18"/>
      <c r="AJ68" s="18"/>
      <c r="AK68" s="18"/>
      <c r="AL68" s="18"/>
      <c r="AM68" s="18"/>
    </row>
    <row r="69" spans="1:39" ht="9" customHeight="1" x14ac:dyDescent="0.3">
      <c r="A69" s="20"/>
      <c r="B69" s="24"/>
      <c r="C69" s="25"/>
      <c r="D69" s="296"/>
      <c r="E69" s="296"/>
      <c r="F69" s="296"/>
      <c r="G69" s="303"/>
      <c r="H69" s="290"/>
      <c r="I69" s="293"/>
      <c r="J69" s="25"/>
      <c r="K69" s="246"/>
      <c r="L69" s="304"/>
      <c r="M69" s="304"/>
      <c r="N69" s="304"/>
      <c r="O69" s="25"/>
      <c r="V69" s="25"/>
      <c r="W69" s="20"/>
      <c r="Z69" s="18"/>
      <c r="AA69" s="18"/>
      <c r="AB69" s="18"/>
      <c r="AC69" s="18"/>
      <c r="AD69" s="18"/>
      <c r="AE69" s="18"/>
      <c r="AF69" s="18"/>
      <c r="AG69" s="18"/>
      <c r="AH69" s="18"/>
      <c r="AI69" s="18"/>
      <c r="AJ69" s="18"/>
      <c r="AK69" s="18"/>
      <c r="AL69" s="18"/>
      <c r="AM69" s="18"/>
    </row>
    <row r="70" spans="1:39" ht="12" customHeight="1" x14ac:dyDescent="0.3">
      <c r="A70" s="20"/>
      <c r="B70" s="24"/>
      <c r="C70" s="25"/>
      <c r="D70" s="25"/>
      <c r="E70" s="25"/>
      <c r="F70" s="25"/>
      <c r="G70" s="25"/>
      <c r="H70" s="25"/>
      <c r="I70" s="25"/>
      <c r="J70" s="25"/>
      <c r="K70" s="246"/>
      <c r="L70" s="304"/>
      <c r="M70" s="304"/>
      <c r="N70" s="304"/>
      <c r="O70" s="25"/>
      <c r="P70" s="25"/>
      <c r="Q70" s="25"/>
      <c r="R70" s="25"/>
      <c r="S70" s="25"/>
      <c r="T70" s="25"/>
      <c r="U70" s="25"/>
      <c r="V70" s="25"/>
      <c r="W70" s="20"/>
      <c r="Z70" s="18"/>
      <c r="AA70" s="18"/>
      <c r="AB70" s="18"/>
      <c r="AC70" s="18"/>
      <c r="AD70" s="18"/>
      <c r="AE70" s="18"/>
      <c r="AF70" s="18"/>
      <c r="AG70" s="18"/>
      <c r="AH70" s="18"/>
      <c r="AI70" s="18"/>
      <c r="AJ70" s="18"/>
      <c r="AK70" s="18"/>
      <c r="AL70" s="18"/>
      <c r="AM70" s="18"/>
    </row>
    <row r="71" spans="1:39" ht="12.6" thickBot="1" x14ac:dyDescent="0.35">
      <c r="A71" s="20"/>
      <c r="B71" s="68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69"/>
      <c r="Z71" s="18"/>
      <c r="AA71" s="18"/>
      <c r="AB71" s="18"/>
      <c r="AC71" s="18"/>
      <c r="AD71" s="18"/>
      <c r="AE71" s="18"/>
      <c r="AF71" s="18"/>
      <c r="AG71" s="18"/>
      <c r="AH71" s="18"/>
      <c r="AI71" s="18"/>
      <c r="AJ71" s="18"/>
      <c r="AK71" s="18"/>
      <c r="AL71" s="18"/>
      <c r="AM71" s="18"/>
    </row>
    <row r="72" spans="1:39" x14ac:dyDescent="0.3">
      <c r="A72" s="25"/>
      <c r="B72" s="25"/>
      <c r="C72" s="25"/>
      <c r="Q72" s="25"/>
      <c r="Z72" s="18"/>
      <c r="AA72" s="18"/>
      <c r="AB72" s="18"/>
      <c r="AC72" s="18"/>
      <c r="AD72" s="18"/>
      <c r="AE72" s="18"/>
      <c r="AF72" s="18"/>
      <c r="AG72" s="18"/>
      <c r="AH72" s="18"/>
      <c r="AI72" s="18"/>
      <c r="AJ72" s="18"/>
      <c r="AK72" s="18"/>
      <c r="AL72" s="18"/>
      <c r="AM72" s="18"/>
    </row>
    <row r="73" spans="1:39" x14ac:dyDescent="0.3">
      <c r="Q73" s="25"/>
      <c r="Z73" s="18"/>
      <c r="AA73" s="18"/>
      <c r="AB73" s="18"/>
      <c r="AC73" s="18"/>
      <c r="AD73" s="18"/>
      <c r="AE73" s="18"/>
      <c r="AF73" s="18"/>
      <c r="AG73" s="18"/>
      <c r="AH73" s="18"/>
      <c r="AI73" s="18"/>
      <c r="AJ73" s="18"/>
      <c r="AK73" s="18"/>
      <c r="AL73" s="18"/>
      <c r="AM73" s="18"/>
    </row>
    <row r="79" spans="1:39" x14ac:dyDescent="0.3">
      <c r="P79" s="70"/>
      <c r="Z79" s="18"/>
      <c r="AA79" s="18"/>
      <c r="AB79" s="18"/>
      <c r="AC79" s="18"/>
      <c r="AD79" s="18"/>
      <c r="AE79" s="18"/>
      <c r="AF79" s="18"/>
      <c r="AG79" s="18"/>
      <c r="AH79" s="18"/>
      <c r="AI79" s="18"/>
      <c r="AJ79" s="18"/>
      <c r="AK79" s="18"/>
      <c r="AL79" s="18"/>
      <c r="AM79" s="18"/>
    </row>
  </sheetData>
  <sheetProtection formatCells="0" formatColumns="0" formatRows="0" insertColumns="0" insertRows="0" deleteColumns="0" deleteRows="0"/>
  <mergeCells count="150">
    <mergeCell ref="F27:G27"/>
    <mergeCell ref="H27:I27"/>
    <mergeCell ref="J27:K27"/>
    <mergeCell ref="L27:M27"/>
    <mergeCell ref="N27:O27"/>
    <mergeCell ref="P27:Q27"/>
    <mergeCell ref="D68:F69"/>
    <mergeCell ref="G68:G69"/>
    <mergeCell ref="H68:H69"/>
    <mergeCell ref="I68:I69"/>
    <mergeCell ref="K69:K70"/>
    <mergeCell ref="L69:N70"/>
    <mergeCell ref="D64:F65"/>
    <mergeCell ref="G64:G65"/>
    <mergeCell ref="H64:H65"/>
    <mergeCell ref="I64:I65"/>
    <mergeCell ref="D66:F67"/>
    <mergeCell ref="G66:G67"/>
    <mergeCell ref="H66:H67"/>
    <mergeCell ref="I66:I67"/>
    <mergeCell ref="D60:F61"/>
    <mergeCell ref="G60:G61"/>
    <mergeCell ref="H60:H61"/>
    <mergeCell ref="I60:I61"/>
    <mergeCell ref="D62:F63"/>
    <mergeCell ref="G62:G63"/>
    <mergeCell ref="H62:H63"/>
    <mergeCell ref="I62:I63"/>
    <mergeCell ref="D57:F58"/>
    <mergeCell ref="G57:G58"/>
    <mergeCell ref="H57:H58"/>
    <mergeCell ref="I57:I58"/>
    <mergeCell ref="Y57:AB58"/>
    <mergeCell ref="D59:I59"/>
    <mergeCell ref="D53:F54"/>
    <mergeCell ref="G53:G54"/>
    <mergeCell ref="H53:H54"/>
    <mergeCell ref="I53:I54"/>
    <mergeCell ref="D55:F56"/>
    <mergeCell ref="G55:G56"/>
    <mergeCell ref="H55:H56"/>
    <mergeCell ref="I55:I56"/>
    <mergeCell ref="D49:F50"/>
    <mergeCell ref="G49:G50"/>
    <mergeCell ref="H49:H50"/>
    <mergeCell ref="I49:I50"/>
    <mergeCell ref="D51:F52"/>
    <mergeCell ref="G51:G52"/>
    <mergeCell ref="H51:H52"/>
    <mergeCell ref="I51:I52"/>
    <mergeCell ref="D44:I44"/>
    <mergeCell ref="D45:F46"/>
    <mergeCell ref="G45:G46"/>
    <mergeCell ref="H45:H46"/>
    <mergeCell ref="I45:I46"/>
    <mergeCell ref="D47:F48"/>
    <mergeCell ref="G47:G48"/>
    <mergeCell ref="H47:H48"/>
    <mergeCell ref="I47:I48"/>
    <mergeCell ref="F32:G33"/>
    <mergeCell ref="H32:I33"/>
    <mergeCell ref="J32:K33"/>
    <mergeCell ref="F34:G34"/>
    <mergeCell ref="H34:I34"/>
    <mergeCell ref="J34:K34"/>
    <mergeCell ref="S28:T28"/>
    <mergeCell ref="S29:T29"/>
    <mergeCell ref="F30:K30"/>
    <mergeCell ref="F31:G31"/>
    <mergeCell ref="H31:I31"/>
    <mergeCell ref="J31:K31"/>
    <mergeCell ref="F28:G28"/>
    <mergeCell ref="H28:I28"/>
    <mergeCell ref="J28:K28"/>
    <mergeCell ref="L28:M28"/>
    <mergeCell ref="N28:O28"/>
    <mergeCell ref="P28:Q28"/>
    <mergeCell ref="S25:T25"/>
    <mergeCell ref="F26:G26"/>
    <mergeCell ref="H26:I26"/>
    <mergeCell ref="J26:K26"/>
    <mergeCell ref="L26:M26"/>
    <mergeCell ref="N26:O26"/>
    <mergeCell ref="P26:Q26"/>
    <mergeCell ref="S26:T26"/>
    <mergeCell ref="F25:G25"/>
    <mergeCell ref="H25:I25"/>
    <mergeCell ref="J25:K25"/>
    <mergeCell ref="L25:M25"/>
    <mergeCell ref="N25:O25"/>
    <mergeCell ref="P25:Q25"/>
    <mergeCell ref="Y23:AD23"/>
    <mergeCell ref="F24:G24"/>
    <mergeCell ref="H24:I24"/>
    <mergeCell ref="J24:K24"/>
    <mergeCell ref="L24:M24"/>
    <mergeCell ref="N24:O24"/>
    <mergeCell ref="P24:Q24"/>
    <mergeCell ref="S24:T24"/>
    <mergeCell ref="S22:T22"/>
    <mergeCell ref="F23:G23"/>
    <mergeCell ref="H23:I23"/>
    <mergeCell ref="J23:K23"/>
    <mergeCell ref="L23:M23"/>
    <mergeCell ref="N23:O23"/>
    <mergeCell ref="P23:Q23"/>
    <mergeCell ref="S23:T23"/>
    <mergeCell ref="F22:G22"/>
    <mergeCell ref="H22:I22"/>
    <mergeCell ref="J22:K22"/>
    <mergeCell ref="L22:M22"/>
    <mergeCell ref="N22:O22"/>
    <mergeCell ref="P22:Q22"/>
    <mergeCell ref="S20:T20"/>
    <mergeCell ref="F21:G21"/>
    <mergeCell ref="H21:I21"/>
    <mergeCell ref="J21:K21"/>
    <mergeCell ref="L21:M21"/>
    <mergeCell ref="N21:O21"/>
    <mergeCell ref="P21:Q21"/>
    <mergeCell ref="S21:T21"/>
    <mergeCell ref="F20:G20"/>
    <mergeCell ref="H20:I20"/>
    <mergeCell ref="J20:K20"/>
    <mergeCell ref="L20:M20"/>
    <mergeCell ref="N20:O20"/>
    <mergeCell ref="P20:Q20"/>
    <mergeCell ref="F19:G19"/>
    <mergeCell ref="H19:I19"/>
    <mergeCell ref="J19:K19"/>
    <mergeCell ref="L19:M19"/>
    <mergeCell ref="N19:O19"/>
    <mergeCell ref="P19:Q19"/>
    <mergeCell ref="F18:G18"/>
    <mergeCell ref="H18:I18"/>
    <mergeCell ref="J18:K18"/>
    <mergeCell ref="L18:M18"/>
    <mergeCell ref="N18:O18"/>
    <mergeCell ref="P18:Q18"/>
    <mergeCell ref="D10:U11"/>
    <mergeCell ref="D12:U12"/>
    <mergeCell ref="D13:U13"/>
    <mergeCell ref="D14:U14"/>
    <mergeCell ref="D15:U15"/>
    <mergeCell ref="F17:Q17"/>
    <mergeCell ref="H3:Q4"/>
    <mergeCell ref="I6:O6"/>
    <mergeCell ref="I7:O7"/>
    <mergeCell ref="I8:R8"/>
    <mergeCell ref="I9:R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/>
  <dimension ref="A1:P55"/>
  <sheetViews>
    <sheetView zoomScale="80" zoomScaleNormal="80" workbookViewId="0">
      <selection activeCell="N19" sqref="N19"/>
    </sheetView>
  </sheetViews>
  <sheetFormatPr defaultRowHeight="14.4" x14ac:dyDescent="0.3"/>
  <cols>
    <col min="1" max="1" width="7.44140625" style="4" customWidth="1"/>
    <col min="2" max="2" width="9.33203125" customWidth="1"/>
    <col min="3" max="3" width="9.44140625" customWidth="1"/>
    <col min="4" max="4" width="10.109375" customWidth="1"/>
    <col min="5" max="5" width="8.88671875" customWidth="1"/>
    <col min="6" max="6" width="9.21875" customWidth="1"/>
    <col min="7" max="10" width="7.44140625" customWidth="1"/>
    <col min="14" max="14" width="15.6640625" bestFit="1" customWidth="1"/>
    <col min="16" max="16" width="19.77734375" style="103" bestFit="1" customWidth="1"/>
  </cols>
  <sheetData>
    <row r="1" spans="1:16" x14ac:dyDescent="0.3">
      <c r="A1" s="161" t="s">
        <v>158</v>
      </c>
      <c r="B1" s="161" t="s">
        <v>159</v>
      </c>
      <c r="C1" s="161" t="s">
        <v>160</v>
      </c>
      <c r="D1" s="161" t="s">
        <v>25</v>
      </c>
      <c r="E1" s="161" t="s">
        <v>161</v>
      </c>
      <c r="F1" s="161" t="s">
        <v>162</v>
      </c>
      <c r="G1" t="s">
        <v>155</v>
      </c>
    </row>
    <row r="2" spans="1:16" ht="15.15" customHeight="1" x14ac:dyDescent="0.3">
      <c r="A2" s="160" t="s">
        <v>0</v>
      </c>
      <c r="B2" s="160" t="s">
        <v>3</v>
      </c>
      <c r="C2" s="160" t="s">
        <v>0</v>
      </c>
      <c r="D2" s="160" t="s">
        <v>0</v>
      </c>
      <c r="E2" s="160" t="s">
        <v>0</v>
      </c>
      <c r="F2" s="160" t="s">
        <v>4</v>
      </c>
      <c r="G2" s="161" t="s">
        <v>156</v>
      </c>
      <c r="L2" s="103"/>
      <c r="P2"/>
    </row>
    <row r="3" spans="1:16" ht="12" customHeight="1" x14ac:dyDescent="0.3">
      <c r="A3" s="305" t="s">
        <v>1</v>
      </c>
      <c r="B3" s="305"/>
      <c r="C3" s="305"/>
      <c r="D3" s="305"/>
      <c r="E3" s="305"/>
      <c r="F3" s="305"/>
      <c r="G3" s="305"/>
      <c r="H3" s="305"/>
      <c r="I3" s="305"/>
      <c r="J3" s="305"/>
      <c r="N3" s="102"/>
    </row>
    <row r="4" spans="1:16" ht="15" customHeight="1" x14ac:dyDescent="0.3">
      <c r="A4" s="156">
        <v>2.9889999999999999</v>
      </c>
      <c r="B4" s="156">
        <v>0</v>
      </c>
      <c r="C4" s="156">
        <v>2.9969999999999999</v>
      </c>
      <c r="D4" s="156">
        <v>-0.498</v>
      </c>
      <c r="E4" s="156">
        <v>2.8580000000000001</v>
      </c>
      <c r="F4" s="156">
        <v>0</v>
      </c>
      <c r="G4" s="156">
        <v>2.9889999999999999</v>
      </c>
      <c r="H4" s="101"/>
      <c r="I4" s="101"/>
      <c r="J4" s="101"/>
      <c r="M4" s="101"/>
    </row>
    <row r="5" spans="1:16" ht="13.95" customHeight="1" x14ac:dyDescent="0.3">
      <c r="A5" s="156">
        <v>3</v>
      </c>
      <c r="B5" s="156">
        <v>0</v>
      </c>
      <c r="C5" s="156">
        <v>2.9889999999999999</v>
      </c>
      <c r="D5" s="156">
        <v>0.498</v>
      </c>
      <c r="E5" s="156">
        <v>-2.8580000000000001</v>
      </c>
      <c r="F5" s="156">
        <v>0</v>
      </c>
      <c r="G5" s="156">
        <v>2.9889999999999999</v>
      </c>
      <c r="H5" s="156"/>
      <c r="I5" s="156"/>
      <c r="J5" s="156"/>
      <c r="K5" s="156"/>
    </row>
    <row r="6" spans="1:16" ht="13.95" customHeight="1" x14ac:dyDescent="0.3">
      <c r="A6" s="156">
        <v>3</v>
      </c>
      <c r="B6" s="156">
        <v>0.03</v>
      </c>
      <c r="C6" s="156">
        <v>3.0310000000000001</v>
      </c>
      <c r="D6" s="156">
        <v>0.28000000000000003</v>
      </c>
      <c r="E6" s="156">
        <v>-3.4</v>
      </c>
      <c r="F6" s="156">
        <v>0.15</v>
      </c>
      <c r="G6" s="156">
        <v>3.0310000000000001</v>
      </c>
      <c r="H6" s="156"/>
      <c r="I6" s="156"/>
      <c r="J6" s="156"/>
      <c r="K6" s="156"/>
    </row>
    <row r="7" spans="1:16" ht="14.1" customHeight="1" x14ac:dyDescent="0.3">
      <c r="A7" s="156">
        <v>3.1</v>
      </c>
      <c r="B7" s="156">
        <v>0.12</v>
      </c>
      <c r="C7" s="156">
        <v>3.07</v>
      </c>
      <c r="D7" s="156">
        <v>-0.09</v>
      </c>
      <c r="E7" s="156">
        <v>-2.714</v>
      </c>
      <c r="F7" s="156">
        <v>0.33</v>
      </c>
      <c r="G7" s="156">
        <v>3.07</v>
      </c>
      <c r="H7" s="156"/>
      <c r="I7" s="156"/>
      <c r="J7" s="156"/>
      <c r="K7" s="156"/>
    </row>
    <row r="8" spans="1:16" ht="13.95" customHeight="1" x14ac:dyDescent="0.3">
      <c r="A8" s="156">
        <v>3.15</v>
      </c>
      <c r="B8" s="156">
        <v>0.34</v>
      </c>
      <c r="C8" s="156">
        <v>3.1070000000000002</v>
      </c>
      <c r="D8" s="156">
        <v>-0.40200000000000002</v>
      </c>
      <c r="E8" s="156">
        <v>-2.5979999999999999</v>
      </c>
      <c r="F8" s="156">
        <v>0.62</v>
      </c>
      <c r="G8" s="156">
        <v>3.137</v>
      </c>
      <c r="H8" s="156"/>
      <c r="I8" s="156"/>
      <c r="J8" s="156"/>
      <c r="K8" s="156"/>
    </row>
    <row r="9" spans="1:16" ht="13.95" customHeight="1" x14ac:dyDescent="0.3">
      <c r="A9" s="156">
        <v>3.2</v>
      </c>
      <c r="B9" s="156">
        <v>0.62</v>
      </c>
      <c r="C9" s="156">
        <v>3.137</v>
      </c>
      <c r="D9" s="156">
        <v>-0.53500000000000003</v>
      </c>
      <c r="E9" s="156">
        <v>-2.5979999999999999</v>
      </c>
      <c r="F9" s="156">
        <v>0.9</v>
      </c>
      <c r="G9" s="156">
        <v>3.165</v>
      </c>
      <c r="H9" s="156"/>
      <c r="I9" s="156"/>
      <c r="J9" s="156"/>
      <c r="K9" s="156"/>
    </row>
    <row r="10" spans="1:16" ht="14.1" customHeight="1" x14ac:dyDescent="0.3">
      <c r="A10" s="156">
        <v>3.25</v>
      </c>
      <c r="B10" s="156">
        <v>0.9</v>
      </c>
      <c r="C10" s="156">
        <v>3.165</v>
      </c>
      <c r="D10" s="156">
        <v>-0.60799999999999998</v>
      </c>
      <c r="E10" s="156">
        <v>-2.5569999999999999</v>
      </c>
      <c r="F10" s="156">
        <v>1.2</v>
      </c>
      <c r="G10" s="156">
        <v>3.1920000000000002</v>
      </c>
      <c r="H10" s="156"/>
      <c r="I10" s="156"/>
      <c r="J10" s="156"/>
      <c r="K10" s="156"/>
    </row>
    <row r="11" spans="1:16" ht="13.95" customHeight="1" x14ac:dyDescent="0.3">
      <c r="A11" s="156">
        <v>3.3</v>
      </c>
      <c r="B11" s="156">
        <v>1.2</v>
      </c>
      <c r="C11" s="156">
        <v>3.1920000000000002</v>
      </c>
      <c r="D11" s="156">
        <v>-0.60799999999999998</v>
      </c>
      <c r="E11" s="156">
        <v>-2.5569999999999999</v>
      </c>
      <c r="F11" s="156">
        <v>1.49</v>
      </c>
      <c r="G11" s="156">
        <v>3.2429999999999999</v>
      </c>
      <c r="H11" s="156"/>
      <c r="I11" s="156"/>
      <c r="J11" s="156"/>
      <c r="K11" s="156"/>
    </row>
    <row r="12" spans="1:16" ht="13.95" customHeight="1" x14ac:dyDescent="0.3">
      <c r="A12" s="156">
        <v>3.4</v>
      </c>
      <c r="B12" s="156">
        <v>1.79</v>
      </c>
      <c r="C12" s="156">
        <v>3.2429999999999999</v>
      </c>
      <c r="D12" s="156">
        <v>-0.63400000000000001</v>
      </c>
      <c r="E12" s="156">
        <v>-2.5489999999999999</v>
      </c>
      <c r="F12" s="156">
        <v>1.79</v>
      </c>
      <c r="G12" s="156">
        <v>3.2429999999999999</v>
      </c>
      <c r="H12" s="156"/>
      <c r="I12" s="156"/>
      <c r="J12" s="156"/>
      <c r="K12" s="156"/>
    </row>
    <row r="13" spans="1:16" ht="14.1" customHeight="1" x14ac:dyDescent="0.3">
      <c r="A13" s="156">
        <v>3.45</v>
      </c>
      <c r="B13" s="156">
        <v>2.08</v>
      </c>
      <c r="C13" s="156">
        <v>3.2690000000000001</v>
      </c>
      <c r="D13" s="156">
        <v>-0.64100000000000001</v>
      </c>
      <c r="E13" s="156">
        <v>-2.548</v>
      </c>
      <c r="F13" s="156">
        <v>2.08</v>
      </c>
      <c r="G13" s="156">
        <v>3.2690000000000001</v>
      </c>
      <c r="H13" s="156"/>
      <c r="I13" s="156"/>
      <c r="J13" s="156"/>
      <c r="K13" s="156"/>
    </row>
    <row r="14" spans="1:16" ht="13.95" customHeight="1" x14ac:dyDescent="0.3">
      <c r="A14" s="156">
        <v>3.5</v>
      </c>
      <c r="B14" s="156">
        <v>2.37</v>
      </c>
      <c r="C14" s="156">
        <v>3.2949999999999999</v>
      </c>
      <c r="D14" s="156">
        <v>-0.64600000000000002</v>
      </c>
      <c r="E14" s="156">
        <v>-2.548</v>
      </c>
      <c r="F14" s="156">
        <v>2.37</v>
      </c>
      <c r="G14" s="156">
        <v>3.2949999999999999</v>
      </c>
      <c r="H14" s="156"/>
      <c r="I14" s="156"/>
      <c r="J14" s="156"/>
      <c r="K14" s="156"/>
    </row>
    <row r="15" spans="1:16" ht="13.95" customHeight="1" x14ac:dyDescent="0.3">
      <c r="A15" s="156">
        <v>3.55</v>
      </c>
      <c r="B15" s="156">
        <v>2.67</v>
      </c>
      <c r="C15" s="156">
        <v>3.32</v>
      </c>
      <c r="D15" s="156">
        <v>-0.65100000000000002</v>
      </c>
      <c r="E15" s="156">
        <v>-2.5499999999999998</v>
      </c>
      <c r="F15" s="156">
        <v>2.67</v>
      </c>
      <c r="G15" s="156">
        <v>3.32</v>
      </c>
      <c r="H15" s="156"/>
      <c r="I15" s="156"/>
      <c r="J15" s="156"/>
      <c r="K15" s="156"/>
    </row>
    <row r="16" spans="1:16" ht="14.1" customHeight="1" x14ac:dyDescent="0.3">
      <c r="A16" s="156">
        <v>3.6</v>
      </c>
      <c r="B16" s="156">
        <v>2.96</v>
      </c>
      <c r="C16" s="156">
        <v>3.3460000000000001</v>
      </c>
      <c r="D16" s="156">
        <v>-0.65300000000000002</v>
      </c>
      <c r="E16" s="156">
        <v>-2.5499999999999998</v>
      </c>
      <c r="F16" s="156">
        <v>2.96</v>
      </c>
      <c r="G16" s="156">
        <v>3.3460000000000001</v>
      </c>
      <c r="H16" s="156"/>
      <c r="I16" s="156"/>
      <c r="J16" s="156"/>
      <c r="K16" s="156"/>
    </row>
    <row r="17" spans="1:11" ht="13.95" customHeight="1" x14ac:dyDescent="0.3">
      <c r="A17" s="156">
        <v>3.65</v>
      </c>
      <c r="B17" s="156">
        <v>3.26</v>
      </c>
      <c r="C17" s="156">
        <v>3.371</v>
      </c>
      <c r="D17" s="156">
        <v>-0.65300000000000002</v>
      </c>
      <c r="E17" s="156">
        <v>-2.5499999999999998</v>
      </c>
      <c r="F17" s="156">
        <v>3.26</v>
      </c>
      <c r="G17" s="156">
        <v>3.371</v>
      </c>
      <c r="H17" s="156"/>
      <c r="I17" s="156"/>
      <c r="J17" s="156"/>
      <c r="K17" s="156"/>
    </row>
    <row r="18" spans="1:11" ht="13.95" customHeight="1" x14ac:dyDescent="0.3">
      <c r="A18" s="156">
        <v>3.7</v>
      </c>
      <c r="B18" s="156">
        <v>3.56</v>
      </c>
      <c r="C18" s="156">
        <v>3.3959999999999999</v>
      </c>
      <c r="D18" s="156">
        <v>-0.65800000000000003</v>
      </c>
      <c r="E18" s="156">
        <v>-2.552</v>
      </c>
      <c r="F18" s="156">
        <v>3.56</v>
      </c>
      <c r="G18" s="156">
        <v>3.3959999999999999</v>
      </c>
      <c r="H18" s="156"/>
      <c r="I18" s="156"/>
      <c r="J18" s="156"/>
      <c r="K18" s="156"/>
    </row>
    <row r="19" spans="1:11" ht="14.1" customHeight="1" x14ac:dyDescent="0.3">
      <c r="A19" s="156">
        <v>3.75</v>
      </c>
      <c r="B19" s="156">
        <v>3.86</v>
      </c>
      <c r="C19" s="156">
        <v>3.4220000000000002</v>
      </c>
      <c r="D19" s="156">
        <v>-0.66</v>
      </c>
      <c r="E19" s="156">
        <v>-2.552</v>
      </c>
      <c r="F19" s="156">
        <v>3.86</v>
      </c>
      <c r="G19" s="156">
        <v>3.4220000000000002</v>
      </c>
      <c r="H19" s="156"/>
      <c r="I19" s="156"/>
      <c r="J19" s="156"/>
      <c r="K19" s="156"/>
    </row>
    <row r="20" spans="1:11" ht="19.350000000000001" customHeight="1" x14ac:dyDescent="0.3">
      <c r="A20" s="156">
        <v>3.8</v>
      </c>
      <c r="B20" s="156">
        <v>4.16</v>
      </c>
      <c r="C20" s="156">
        <v>3.4470000000000001</v>
      </c>
      <c r="D20" s="156">
        <v>-0.66</v>
      </c>
      <c r="E20" s="156">
        <v>-2.552</v>
      </c>
      <c r="F20" s="156">
        <v>4.16</v>
      </c>
      <c r="G20" s="156">
        <v>3.4470000000000001</v>
      </c>
      <c r="H20" s="156"/>
      <c r="I20" s="156"/>
      <c r="J20" s="156"/>
      <c r="K20" s="156"/>
    </row>
    <row r="21" spans="1:11" x14ac:dyDescent="0.3">
      <c r="A21" s="156">
        <v>3.85</v>
      </c>
      <c r="B21" s="156">
        <v>4.46</v>
      </c>
      <c r="C21" s="156">
        <v>3.4729999999999999</v>
      </c>
      <c r="D21" s="156">
        <v>-0.66200000000000003</v>
      </c>
      <c r="E21" s="156">
        <v>-2.5579999999999998</v>
      </c>
      <c r="F21" s="156">
        <v>4.46</v>
      </c>
      <c r="G21" s="156">
        <v>3.4729999999999999</v>
      </c>
      <c r="H21" s="156"/>
      <c r="I21" s="156"/>
      <c r="J21" s="156"/>
      <c r="K21" s="156"/>
    </row>
    <row r="22" spans="1:11" x14ac:dyDescent="0.3">
      <c r="A22" s="156">
        <v>3.9</v>
      </c>
      <c r="B22" s="156">
        <v>4.76</v>
      </c>
      <c r="C22" s="156">
        <v>3.4980000000000002</v>
      </c>
      <c r="D22" s="156">
        <v>-0.66200000000000003</v>
      </c>
      <c r="E22" s="156">
        <v>-2.56</v>
      </c>
      <c r="F22" s="156">
        <v>4.76</v>
      </c>
      <c r="G22" s="156">
        <v>3.4980000000000002</v>
      </c>
      <c r="H22" s="156"/>
      <c r="I22" s="156"/>
      <c r="J22" s="156"/>
      <c r="K22" s="156"/>
    </row>
    <row r="23" spans="1:11" x14ac:dyDescent="0.3">
      <c r="A23" s="156">
        <v>3.95</v>
      </c>
      <c r="B23" s="156">
        <v>5.0599999999999996</v>
      </c>
      <c r="C23" s="156">
        <v>3.524</v>
      </c>
      <c r="D23" s="156">
        <v>-0.66300000000000003</v>
      </c>
      <c r="E23" s="156">
        <v>-2.5619999999999998</v>
      </c>
      <c r="F23" s="156">
        <v>5.0599999999999996</v>
      </c>
      <c r="G23" s="156">
        <v>3.524</v>
      </c>
      <c r="H23" s="156"/>
      <c r="I23" s="156"/>
      <c r="J23" s="156"/>
      <c r="K23" s="156"/>
    </row>
    <row r="24" spans="1:11" x14ac:dyDescent="0.3">
      <c r="A24" s="156">
        <v>4</v>
      </c>
      <c r="B24" s="156">
        <v>5.36</v>
      </c>
      <c r="C24" s="156">
        <v>3.5489999999999999</v>
      </c>
      <c r="D24" s="156">
        <v>-0.66300000000000003</v>
      </c>
      <c r="E24" s="156">
        <v>-2.5640000000000001</v>
      </c>
      <c r="F24" s="156">
        <v>5.36</v>
      </c>
      <c r="G24" s="156">
        <v>3.5489999999999999</v>
      </c>
      <c r="H24" s="156"/>
      <c r="I24" s="156"/>
      <c r="J24" s="156"/>
      <c r="K24" s="156"/>
    </row>
    <row r="25" spans="1:11" x14ac:dyDescent="0.3">
      <c r="A25" s="156">
        <v>4.05</v>
      </c>
      <c r="B25" s="156">
        <v>5.67</v>
      </c>
      <c r="C25" s="156">
        <v>3.5739999999999998</v>
      </c>
      <c r="D25" s="156">
        <v>-0.66300000000000003</v>
      </c>
      <c r="E25" s="156">
        <v>-2.5640000000000001</v>
      </c>
      <c r="F25" s="156">
        <v>5.67</v>
      </c>
      <c r="G25" s="156">
        <v>3.5739999999999998</v>
      </c>
      <c r="H25" s="156"/>
      <c r="I25" s="156"/>
      <c r="J25" s="156"/>
      <c r="K25" s="156"/>
    </row>
    <row r="26" spans="1:11" x14ac:dyDescent="0.3">
      <c r="A26" s="156">
        <v>4.0999999999999996</v>
      </c>
      <c r="B26" s="156">
        <v>5.97</v>
      </c>
      <c r="C26" s="156">
        <v>3.6</v>
      </c>
      <c r="D26" s="156">
        <v>-0.66400000000000003</v>
      </c>
      <c r="E26" s="156">
        <v>-2.5640000000000001</v>
      </c>
      <c r="F26" s="156">
        <v>5.97</v>
      </c>
      <c r="G26" s="156">
        <v>3.6</v>
      </c>
      <c r="H26" s="156"/>
      <c r="I26" s="156"/>
      <c r="J26" s="156"/>
      <c r="K26" s="156"/>
    </row>
    <row r="27" spans="1:11" x14ac:dyDescent="0.3">
      <c r="A27" s="156">
        <v>4.1500000000000004</v>
      </c>
      <c r="B27" s="156">
        <v>6.28</v>
      </c>
      <c r="C27" s="156">
        <v>3.625</v>
      </c>
      <c r="D27" s="156">
        <v>-0.66500000000000004</v>
      </c>
      <c r="E27" s="156">
        <v>-2.5649999999999999</v>
      </c>
      <c r="F27" s="156">
        <v>6.28</v>
      </c>
      <c r="G27" s="156">
        <v>3.625</v>
      </c>
      <c r="H27" s="156"/>
      <c r="I27" s="156"/>
      <c r="J27" s="156"/>
      <c r="K27" s="156"/>
    </row>
    <row r="28" spans="1:11" x14ac:dyDescent="0.3">
      <c r="A28" s="156">
        <v>4.2</v>
      </c>
      <c r="B28" s="156">
        <v>6.58</v>
      </c>
      <c r="C28" s="156">
        <v>3.6509999999999998</v>
      </c>
      <c r="D28" s="156">
        <v>-0.66500000000000004</v>
      </c>
      <c r="E28" s="156">
        <v>-2.5649999999999999</v>
      </c>
      <c r="F28" s="156">
        <v>6.58</v>
      </c>
      <c r="G28" s="156">
        <v>3.6509999999999998</v>
      </c>
      <c r="H28" s="156"/>
      <c r="I28" s="156"/>
      <c r="J28" s="156"/>
      <c r="K28" s="156"/>
    </row>
    <row r="29" spans="1:11" x14ac:dyDescent="0.3">
      <c r="A29" s="156">
        <v>4.25</v>
      </c>
      <c r="B29" s="156">
        <v>6.88</v>
      </c>
      <c r="C29" s="156">
        <v>3.6760000000000002</v>
      </c>
      <c r="D29" s="156">
        <v>-0.66500000000000004</v>
      </c>
      <c r="E29" s="156">
        <v>-2.5649999999999999</v>
      </c>
      <c r="F29" s="156">
        <v>6.88</v>
      </c>
      <c r="G29" s="156">
        <v>3.6760000000000002</v>
      </c>
      <c r="H29" s="156"/>
      <c r="I29" s="156"/>
      <c r="J29" s="156"/>
      <c r="K29" s="156"/>
    </row>
    <row r="30" spans="1:11" x14ac:dyDescent="0.3">
      <c r="A30" s="156">
        <v>4.3</v>
      </c>
      <c r="B30" s="156">
        <v>7.19</v>
      </c>
      <c r="C30" s="156">
        <v>3.702</v>
      </c>
      <c r="D30" s="156">
        <v>-0.66500000000000004</v>
      </c>
      <c r="E30" s="156">
        <v>-2.5760000000000001</v>
      </c>
      <c r="F30" s="156">
        <v>7.19</v>
      </c>
      <c r="G30" s="156">
        <v>3.702</v>
      </c>
      <c r="H30" s="156"/>
      <c r="I30" s="156"/>
      <c r="J30" s="156"/>
      <c r="K30" s="156"/>
    </row>
    <row r="31" spans="1:11" x14ac:dyDescent="0.3">
      <c r="A31" s="156">
        <v>4.3499999999999996</v>
      </c>
      <c r="B31" s="156">
        <v>7.49</v>
      </c>
      <c r="C31" s="156">
        <v>3.7269999999999999</v>
      </c>
      <c r="D31" s="156">
        <v>-0.66600000000000004</v>
      </c>
      <c r="E31" s="156">
        <v>-2.5779999999999998</v>
      </c>
      <c r="F31" s="156">
        <v>7.49</v>
      </c>
      <c r="G31" s="156">
        <v>3.7269999999999999</v>
      </c>
      <c r="H31" s="156"/>
      <c r="I31" s="156"/>
      <c r="J31" s="156"/>
      <c r="K31" s="156"/>
    </row>
    <row r="32" spans="1:11" x14ac:dyDescent="0.3">
      <c r="A32" s="156">
        <v>4.4000000000000004</v>
      </c>
      <c r="B32" s="156">
        <v>7.79</v>
      </c>
      <c r="C32" s="156">
        <v>3.7519999999999998</v>
      </c>
      <c r="D32" s="156">
        <v>-0.66600000000000004</v>
      </c>
      <c r="E32" s="156">
        <v>-2.5779999999999998</v>
      </c>
      <c r="F32" s="156">
        <v>7.79</v>
      </c>
      <c r="G32" s="156">
        <v>3.7519999999999998</v>
      </c>
      <c r="H32" s="156"/>
      <c r="I32" s="156"/>
      <c r="J32" s="156"/>
      <c r="K32" s="156"/>
    </row>
    <row r="33" spans="1:11" x14ac:dyDescent="0.3">
      <c r="A33" s="156">
        <v>4.45</v>
      </c>
      <c r="B33" s="156">
        <v>8.1</v>
      </c>
      <c r="C33" s="156">
        <v>3.778</v>
      </c>
      <c r="D33" s="156">
        <v>-0.66600000000000004</v>
      </c>
      <c r="E33" s="156">
        <v>-2.581</v>
      </c>
      <c r="F33" s="156">
        <v>8.1</v>
      </c>
      <c r="G33" s="156">
        <v>3.778</v>
      </c>
      <c r="H33" s="156"/>
      <c r="I33" s="156"/>
      <c r="J33" s="156"/>
      <c r="K33" s="156"/>
    </row>
    <row r="34" spans="1:11" x14ac:dyDescent="0.3">
      <c r="A34" s="156">
        <v>4.5</v>
      </c>
      <c r="B34" s="156">
        <v>8.41</v>
      </c>
      <c r="C34" s="156">
        <v>3.8029999999999999</v>
      </c>
      <c r="D34" s="156">
        <v>-0.66600000000000004</v>
      </c>
      <c r="E34" s="156">
        <v>-2.5830000000000002</v>
      </c>
      <c r="F34" s="156">
        <v>8.41</v>
      </c>
      <c r="G34" s="156">
        <v>3.8029999999999999</v>
      </c>
      <c r="H34" s="156"/>
      <c r="I34" s="156"/>
      <c r="J34" s="156"/>
      <c r="K34" s="156"/>
    </row>
    <row r="35" spans="1:11" x14ac:dyDescent="0.3">
      <c r="A35" s="156">
        <v>4.55</v>
      </c>
      <c r="B35" s="156">
        <v>8.7200000000000006</v>
      </c>
      <c r="C35" s="156">
        <v>3.8290000000000002</v>
      </c>
      <c r="D35" s="156">
        <v>-0.66600000000000004</v>
      </c>
      <c r="E35" s="156">
        <v>-2.5830000000000002</v>
      </c>
      <c r="F35" s="156">
        <v>8.7200000000000006</v>
      </c>
      <c r="G35" s="156">
        <v>3.8290000000000002</v>
      </c>
    </row>
    <row r="36" spans="1:11" x14ac:dyDescent="0.3">
      <c r="A36" s="156">
        <v>4.5999999999999996</v>
      </c>
      <c r="B36" s="156">
        <v>9.0299999999999994</v>
      </c>
      <c r="C36" s="156">
        <v>3.8540000000000001</v>
      </c>
      <c r="D36" s="156">
        <v>-0.66600000000000004</v>
      </c>
      <c r="E36" s="156">
        <v>-2.5859999999999999</v>
      </c>
      <c r="F36" s="156">
        <v>10.65</v>
      </c>
      <c r="G36" s="156">
        <v>5.0339999999999998</v>
      </c>
      <c r="H36" s="101"/>
      <c r="I36" s="101"/>
      <c r="J36" s="101"/>
    </row>
    <row r="37" spans="1:11" x14ac:dyDescent="0.3">
      <c r="A37" s="156">
        <v>4.6500000000000004</v>
      </c>
      <c r="B37" s="156">
        <v>9.33</v>
      </c>
      <c r="C37" s="156">
        <v>3.88</v>
      </c>
      <c r="D37" s="156">
        <v>-0.66600000000000004</v>
      </c>
      <c r="E37" s="156">
        <v>-2.5880000000000001</v>
      </c>
      <c r="F37" s="156">
        <v>10.68</v>
      </c>
      <c r="G37" s="156">
        <v>5.024</v>
      </c>
      <c r="H37" s="101"/>
      <c r="I37" s="101"/>
      <c r="J37" s="101"/>
    </row>
    <row r="38" spans="1:11" x14ac:dyDescent="0.3">
      <c r="A38" s="156">
        <v>4.7</v>
      </c>
      <c r="B38" s="156">
        <v>9.64</v>
      </c>
      <c r="C38" s="156">
        <v>3.9049999999999998</v>
      </c>
      <c r="D38" s="156">
        <v>-0.66600000000000004</v>
      </c>
      <c r="E38" s="156">
        <v>-2.589</v>
      </c>
      <c r="F38" s="156">
        <v>10.38</v>
      </c>
      <c r="G38" s="156">
        <v>4.9809999999999999</v>
      </c>
      <c r="H38" s="101"/>
      <c r="I38" s="101"/>
      <c r="J38" s="101"/>
    </row>
    <row r="39" spans="1:11" x14ac:dyDescent="0.3">
      <c r="A39" s="156">
        <v>4.75</v>
      </c>
      <c r="B39" s="156">
        <v>9.86</v>
      </c>
      <c r="C39" s="156">
        <v>3.923</v>
      </c>
      <c r="D39" s="156">
        <v>-0.67100000000000004</v>
      </c>
      <c r="E39" s="156">
        <v>-2.5830000000000002</v>
      </c>
      <c r="F39" s="156">
        <v>3.52</v>
      </c>
      <c r="G39" s="156">
        <v>4.28</v>
      </c>
      <c r="H39" s="101"/>
      <c r="I39" s="101"/>
      <c r="J39" s="101"/>
    </row>
    <row r="40" spans="1:11" x14ac:dyDescent="0.3">
      <c r="A40" s="156">
        <v>4.79</v>
      </c>
      <c r="B40" s="156">
        <v>9.91</v>
      </c>
      <c r="C40" s="156">
        <v>3.9279999999999999</v>
      </c>
      <c r="D40" s="156">
        <v>-0.67500000000000004</v>
      </c>
      <c r="E40" s="156">
        <v>-2.58</v>
      </c>
      <c r="F40" s="156">
        <v>0.52</v>
      </c>
      <c r="G40" s="156">
        <v>3.98</v>
      </c>
      <c r="H40" s="101"/>
      <c r="I40" s="101"/>
      <c r="J40" s="101"/>
    </row>
    <row r="41" spans="1:11" x14ac:dyDescent="0.3">
      <c r="A41" s="156">
        <v>4.8</v>
      </c>
      <c r="B41" s="156">
        <v>9.92</v>
      </c>
      <c r="C41" s="156">
        <v>3.9279999999999999</v>
      </c>
      <c r="D41" s="156">
        <v>-0.67500000000000004</v>
      </c>
      <c r="E41" s="156">
        <v>-2.5790000000000002</v>
      </c>
      <c r="F41" s="156">
        <v>0</v>
      </c>
      <c r="G41" s="156">
        <v>3.9279999999999999</v>
      </c>
      <c r="H41" s="101"/>
      <c r="I41" s="101"/>
      <c r="J41" s="101"/>
    </row>
    <row r="42" spans="1:11" x14ac:dyDescent="0.3">
      <c r="A42" s="2"/>
      <c r="B42" s="101"/>
      <c r="C42" s="101"/>
      <c r="D42" s="101"/>
      <c r="E42" s="101"/>
      <c r="F42" s="101"/>
      <c r="G42" s="101"/>
      <c r="H42" s="101"/>
      <c r="I42" s="101"/>
      <c r="J42" s="101"/>
    </row>
    <row r="43" spans="1:11" x14ac:dyDescent="0.3">
      <c r="A43" s="2"/>
      <c r="B43" s="101"/>
      <c r="C43" s="101"/>
      <c r="D43" s="101"/>
      <c r="E43" s="101"/>
      <c r="F43" s="101"/>
      <c r="G43" s="101"/>
      <c r="H43" s="101"/>
      <c r="I43" s="101"/>
      <c r="J43" s="101"/>
    </row>
    <row r="44" spans="1:11" x14ac:dyDescent="0.3">
      <c r="A44" s="2"/>
      <c r="B44" s="101"/>
      <c r="C44" s="101"/>
      <c r="D44" s="101"/>
      <c r="E44" s="101"/>
      <c r="F44" s="101"/>
      <c r="G44" s="101"/>
      <c r="H44" s="101"/>
      <c r="I44" s="101"/>
      <c r="J44" s="101"/>
    </row>
    <row r="45" spans="1:11" x14ac:dyDescent="0.3">
      <c r="A45" s="2"/>
      <c r="B45" s="101"/>
      <c r="C45" s="101"/>
      <c r="D45" s="101"/>
      <c r="E45" s="101"/>
      <c r="F45" s="101"/>
      <c r="G45" s="101"/>
      <c r="H45" s="101"/>
      <c r="I45" s="101"/>
      <c r="J45" s="101"/>
    </row>
    <row r="46" spans="1:11" x14ac:dyDescent="0.3">
      <c r="A46" s="2"/>
      <c r="B46" s="101"/>
      <c r="C46" s="101"/>
      <c r="D46" s="101"/>
      <c r="E46" s="101"/>
      <c r="F46" s="101"/>
      <c r="G46" s="101"/>
      <c r="H46" s="101"/>
      <c r="I46" s="101"/>
      <c r="J46" s="101"/>
    </row>
    <row r="47" spans="1:11" x14ac:dyDescent="0.3">
      <c r="A47" s="2"/>
      <c r="B47" s="101"/>
      <c r="C47" s="101"/>
      <c r="D47" s="101"/>
      <c r="E47" s="101"/>
      <c r="F47" s="101"/>
      <c r="G47" s="101"/>
      <c r="H47" s="101"/>
      <c r="I47" s="101"/>
      <c r="J47" s="101"/>
    </row>
    <row r="48" spans="1:11" x14ac:dyDescent="0.3">
      <c r="A48" s="2"/>
      <c r="B48" s="101"/>
      <c r="C48" s="101"/>
      <c r="D48" s="101"/>
      <c r="E48" s="101"/>
      <c r="F48" s="101"/>
      <c r="G48" s="101"/>
      <c r="H48" s="101"/>
      <c r="I48" s="101"/>
      <c r="J48" s="101"/>
    </row>
    <row r="49" spans="1:10" x14ac:dyDescent="0.3">
      <c r="A49" s="2"/>
      <c r="B49" s="101"/>
      <c r="C49" s="101"/>
      <c r="D49" s="101"/>
      <c r="E49" s="101"/>
      <c r="F49" s="101"/>
      <c r="G49" s="101"/>
      <c r="H49" s="101"/>
      <c r="I49" s="101"/>
      <c r="J49" s="101"/>
    </row>
    <row r="50" spans="1:10" x14ac:dyDescent="0.3">
      <c r="A50" s="2"/>
      <c r="B50" s="101"/>
      <c r="C50" s="101"/>
      <c r="D50" s="101"/>
      <c r="E50" s="101"/>
      <c r="F50" s="101"/>
      <c r="G50" s="101"/>
      <c r="H50" s="101"/>
      <c r="I50" s="101"/>
      <c r="J50" s="101"/>
    </row>
    <row r="51" spans="1:10" x14ac:dyDescent="0.3">
      <c r="A51" s="2"/>
      <c r="B51" s="101"/>
      <c r="C51" s="101"/>
      <c r="D51" s="101"/>
      <c r="E51" s="101"/>
      <c r="F51" s="101"/>
      <c r="G51" s="101"/>
      <c r="H51" s="101"/>
      <c r="I51" s="101"/>
      <c r="J51" s="101"/>
    </row>
    <row r="52" spans="1:10" x14ac:dyDescent="0.3">
      <c r="A52" s="2"/>
      <c r="B52" s="101"/>
      <c r="C52" s="101"/>
      <c r="D52" s="101"/>
      <c r="E52" s="101"/>
      <c r="F52" s="101"/>
      <c r="G52" s="101"/>
      <c r="H52" s="101"/>
      <c r="I52" s="101"/>
      <c r="J52" s="101"/>
    </row>
    <row r="53" spans="1:10" x14ac:dyDescent="0.3">
      <c r="A53" s="2"/>
      <c r="B53" s="101"/>
      <c r="C53" s="101"/>
      <c r="D53" s="101"/>
      <c r="E53" s="101"/>
      <c r="F53" s="101"/>
      <c r="G53" s="101"/>
      <c r="H53" s="101"/>
      <c r="I53" s="101"/>
      <c r="J53" s="101"/>
    </row>
    <row r="54" spans="1:10" x14ac:dyDescent="0.3">
      <c r="A54" s="2"/>
      <c r="B54" s="101"/>
      <c r="C54" s="101"/>
      <c r="D54" s="101"/>
      <c r="E54" s="101"/>
      <c r="F54" s="101"/>
      <c r="G54" s="101"/>
      <c r="H54" s="101"/>
      <c r="I54" s="101"/>
      <c r="J54" s="101"/>
    </row>
    <row r="55" spans="1:10" x14ac:dyDescent="0.3">
      <c r="A55" s="2"/>
      <c r="B55" s="101"/>
      <c r="C55" s="101"/>
      <c r="D55" s="101"/>
      <c r="E55" s="101"/>
      <c r="F55" s="101"/>
      <c r="G55" s="101"/>
      <c r="H55" s="101"/>
      <c r="I55" s="101"/>
      <c r="J55" s="101"/>
    </row>
  </sheetData>
  <mergeCells count="1">
    <mergeCell ref="A3:J3"/>
  </mergeCells>
  <phoneticPr fontId="2" type="noConversion"/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1F3BD8-AFA1-4C9E-B15C-FEF91EE36EB0}">
  <sheetPr codeName="Sheet6"/>
  <dimension ref="A1:P103"/>
  <sheetViews>
    <sheetView zoomScale="80" zoomScaleNormal="80" workbookViewId="0">
      <selection activeCell="A6" sqref="A6:G6"/>
    </sheetView>
  </sheetViews>
  <sheetFormatPr defaultRowHeight="14.4" x14ac:dyDescent="0.3"/>
  <cols>
    <col min="1" max="1" width="7.44140625" style="4" customWidth="1"/>
    <col min="2" max="2" width="9.33203125" customWidth="1"/>
    <col min="3" max="6" width="7.44140625" customWidth="1"/>
    <col min="10" max="10" width="15.6640625" bestFit="1" customWidth="1"/>
    <col min="12" max="12" width="19.77734375" style="103" bestFit="1" customWidth="1"/>
  </cols>
  <sheetData>
    <row r="1" spans="1:10" ht="12" customHeight="1" x14ac:dyDescent="0.3">
      <c r="A1" s="305" t="s">
        <v>1</v>
      </c>
      <c r="B1" s="305"/>
      <c r="C1" s="305"/>
      <c r="D1" s="305"/>
      <c r="E1" s="305"/>
      <c r="F1" s="305"/>
    </row>
    <row r="2" spans="1:10" ht="18" customHeight="1" x14ac:dyDescent="0.3">
      <c r="A2" s="100" t="s">
        <v>132</v>
      </c>
      <c r="B2" s="100" t="s">
        <v>133</v>
      </c>
      <c r="C2" s="306" t="s">
        <v>131</v>
      </c>
      <c r="D2" s="307"/>
      <c r="E2" s="307"/>
      <c r="F2" s="1"/>
    </row>
    <row r="3" spans="1:10" ht="14.85" customHeight="1" x14ac:dyDescent="0.3">
      <c r="A3" s="100"/>
      <c r="B3" s="3"/>
      <c r="C3" s="3" t="s">
        <v>25</v>
      </c>
      <c r="D3" s="3" t="s">
        <v>130</v>
      </c>
      <c r="E3" s="3" t="s">
        <v>39</v>
      </c>
      <c r="F3" s="3" t="s">
        <v>134</v>
      </c>
      <c r="G3" t="s">
        <v>155</v>
      </c>
    </row>
    <row r="4" spans="1:10" ht="15.15" customHeight="1" x14ac:dyDescent="0.3">
      <c r="A4" s="1" t="s">
        <v>2</v>
      </c>
      <c r="B4" s="3" t="s">
        <v>3</v>
      </c>
      <c r="C4" s="3" t="s">
        <v>0</v>
      </c>
      <c r="D4" s="3" t="s">
        <v>0</v>
      </c>
      <c r="E4" s="3" t="s">
        <v>0</v>
      </c>
      <c r="F4" s="3" t="s">
        <v>4</v>
      </c>
      <c r="G4" t="s">
        <v>156</v>
      </c>
    </row>
    <row r="5" spans="1:10" ht="12" customHeight="1" x14ac:dyDescent="0.3">
      <c r="A5" s="305" t="s">
        <v>1</v>
      </c>
      <c r="B5" s="305"/>
      <c r="C5" s="305"/>
      <c r="D5" s="305"/>
      <c r="E5" s="305"/>
      <c r="F5" s="305"/>
      <c r="J5" s="102"/>
    </row>
    <row r="6" spans="1:10" s="12" customFormat="1" ht="15" customHeight="1" x14ac:dyDescent="0.3">
      <c r="A6" s="156">
        <v>2.9889999999999999</v>
      </c>
      <c r="B6" s="156">
        <v>0</v>
      </c>
      <c r="C6" s="156">
        <v>2.9969999999999999</v>
      </c>
      <c r="D6" s="156">
        <v>-0.498</v>
      </c>
      <c r="E6" s="156">
        <v>2.8580000000000001</v>
      </c>
      <c r="F6" s="156">
        <v>0</v>
      </c>
      <c r="G6" s="156">
        <v>2.9889999999999999</v>
      </c>
      <c r="I6" s="101"/>
    </row>
    <row r="7" spans="1:10" s="12" customFormat="1" ht="13.95" customHeight="1" x14ac:dyDescent="0.3">
      <c r="A7" s="156">
        <v>3</v>
      </c>
      <c r="B7" s="156">
        <v>0.12</v>
      </c>
      <c r="C7" s="156">
        <v>3</v>
      </c>
      <c r="D7" s="156">
        <v>-0.46400000000000002</v>
      </c>
      <c r="E7" s="156">
        <v>3.254</v>
      </c>
      <c r="F7" s="156">
        <v>0.01</v>
      </c>
      <c r="G7" s="156">
        <v>3</v>
      </c>
    </row>
    <row r="8" spans="1:10" s="12" customFormat="1" ht="14.1" customHeight="1" x14ac:dyDescent="0.3">
      <c r="A8" s="156">
        <v>3.05</v>
      </c>
      <c r="B8" s="156">
        <v>0.13</v>
      </c>
      <c r="C8" s="156">
        <v>3.0310000000000001</v>
      </c>
      <c r="D8" s="156">
        <v>-0.28000000000000003</v>
      </c>
      <c r="E8" s="156">
        <v>3.4</v>
      </c>
      <c r="F8" s="156">
        <v>0.15</v>
      </c>
      <c r="G8" s="156">
        <v>3.05</v>
      </c>
    </row>
    <row r="9" spans="1:10" s="12" customFormat="1" ht="13.95" customHeight="1" x14ac:dyDescent="0.3">
      <c r="A9" s="156">
        <v>3.1</v>
      </c>
      <c r="B9" s="156">
        <v>0.91</v>
      </c>
      <c r="C9" s="156">
        <v>3.1070000000000002</v>
      </c>
      <c r="D9" s="156">
        <v>-0.40200000000000002</v>
      </c>
      <c r="E9" s="156">
        <v>2.714</v>
      </c>
      <c r="F9" s="156">
        <v>8.35</v>
      </c>
      <c r="G9" s="156">
        <v>37.680999999999997</v>
      </c>
    </row>
    <row r="10" spans="1:10" s="12" customFormat="1" ht="13.95" customHeight="1" x14ac:dyDescent="0.3">
      <c r="A10" s="156">
        <v>3.15</v>
      </c>
      <c r="B10" s="156">
        <v>1.49</v>
      </c>
      <c r="C10" s="156">
        <v>3.165</v>
      </c>
      <c r="D10" s="156">
        <v>-0.58299999999999996</v>
      </c>
      <c r="E10" s="156">
        <v>2.5579999999999998</v>
      </c>
      <c r="F10" s="156">
        <v>9.27</v>
      </c>
      <c r="G10" s="156">
        <v>27.381</v>
      </c>
    </row>
    <row r="11" spans="1:10" s="12" customFormat="1" ht="14.1" customHeight="1" x14ac:dyDescent="0.3">
      <c r="A11" s="156">
        <v>3.2</v>
      </c>
      <c r="B11" s="156">
        <v>1.79</v>
      </c>
      <c r="C11" s="156">
        <v>3.2429999999999999</v>
      </c>
      <c r="D11" s="156">
        <v>-0.63400000000000001</v>
      </c>
      <c r="E11" s="156">
        <v>2.5489999999999999</v>
      </c>
      <c r="F11" s="156">
        <v>9.33</v>
      </c>
      <c r="G11" s="156">
        <v>11.381</v>
      </c>
    </row>
    <row r="12" spans="1:10" s="12" customFormat="1" ht="13.95" customHeight="1" x14ac:dyDescent="0.3">
      <c r="A12" s="156">
        <v>3.25</v>
      </c>
      <c r="B12" s="156">
        <v>2.08</v>
      </c>
      <c r="C12" s="156">
        <v>3.2690000000000001</v>
      </c>
      <c r="D12" s="156">
        <v>-0.64100000000000001</v>
      </c>
      <c r="E12" s="156">
        <v>2.548</v>
      </c>
      <c r="F12" s="156">
        <v>9.6</v>
      </c>
      <c r="G12" s="156">
        <v>7.8890000000000002</v>
      </c>
    </row>
    <row r="13" spans="1:10" s="12" customFormat="1" ht="13.95" customHeight="1" x14ac:dyDescent="0.3">
      <c r="A13" s="156">
        <v>3.3</v>
      </c>
      <c r="B13" s="156">
        <v>2.37</v>
      </c>
      <c r="C13" s="156">
        <v>3.2970000000000002</v>
      </c>
      <c r="D13" s="156">
        <v>-0.64600000000000002</v>
      </c>
      <c r="E13" s="156">
        <v>2.5489999999999999</v>
      </c>
      <c r="F13" s="156">
        <v>9.65</v>
      </c>
      <c r="G13" s="156">
        <v>7.367</v>
      </c>
    </row>
    <row r="14" spans="1:10" s="12" customFormat="1" ht="14.1" customHeight="1" x14ac:dyDescent="0.3">
      <c r="A14" s="156">
        <v>3.35</v>
      </c>
      <c r="B14" s="156">
        <v>2.67</v>
      </c>
      <c r="C14" s="156">
        <v>3.32</v>
      </c>
      <c r="D14" s="156">
        <v>-0.65</v>
      </c>
      <c r="E14" s="156">
        <v>2.5489999999999999</v>
      </c>
      <c r="F14" s="156">
        <v>9.7200000000000006</v>
      </c>
      <c r="G14" s="156">
        <v>6.9649999999999999</v>
      </c>
    </row>
    <row r="15" spans="1:10" s="12" customFormat="1" ht="13.95" customHeight="1" x14ac:dyDescent="0.3">
      <c r="A15" s="156">
        <v>3.4</v>
      </c>
      <c r="B15" s="156">
        <v>2.96</v>
      </c>
      <c r="C15" s="156">
        <v>3.3460000000000001</v>
      </c>
      <c r="D15" s="156">
        <v>-0.65300000000000002</v>
      </c>
      <c r="E15" s="156">
        <v>2.5499999999999998</v>
      </c>
      <c r="F15" s="156">
        <v>9.7899999999999991</v>
      </c>
      <c r="G15" s="156">
        <v>6.6470000000000002</v>
      </c>
    </row>
    <row r="16" spans="1:10" s="12" customFormat="1" ht="13.95" customHeight="1" x14ac:dyDescent="0.3">
      <c r="A16" s="156">
        <v>3.45</v>
      </c>
      <c r="B16" s="156">
        <v>3.26</v>
      </c>
      <c r="C16" s="156">
        <v>3.371</v>
      </c>
      <c r="D16" s="156">
        <v>-0.65600000000000003</v>
      </c>
      <c r="E16" s="156">
        <v>2.5510000000000002</v>
      </c>
      <c r="F16" s="156">
        <v>9.85</v>
      </c>
      <c r="G16" s="156">
        <v>6.391</v>
      </c>
    </row>
    <row r="17" spans="1:7" s="12" customFormat="1" ht="14.1" customHeight="1" x14ac:dyDescent="0.3">
      <c r="A17" s="156">
        <v>3.5</v>
      </c>
      <c r="B17" s="156">
        <v>3.56</v>
      </c>
      <c r="C17" s="156">
        <v>3.3959999999999999</v>
      </c>
      <c r="D17" s="156">
        <v>-0.65900000000000003</v>
      </c>
      <c r="E17" s="156">
        <v>2.5539999999999998</v>
      </c>
      <c r="F17" s="156">
        <v>9.91</v>
      </c>
      <c r="G17" s="156">
        <v>6.181</v>
      </c>
    </row>
    <row r="18" spans="1:7" s="12" customFormat="1" ht="13.95" customHeight="1" x14ac:dyDescent="0.3">
      <c r="A18" s="156">
        <v>3.55</v>
      </c>
      <c r="B18" s="156">
        <v>3.86</v>
      </c>
      <c r="C18" s="156">
        <v>3.4220000000000002</v>
      </c>
      <c r="D18" s="156">
        <v>-0.65900000000000003</v>
      </c>
      <c r="E18" s="156">
        <v>2.5539999999999998</v>
      </c>
      <c r="F18" s="156">
        <v>9.9700000000000006</v>
      </c>
      <c r="G18" s="156">
        <v>6.02</v>
      </c>
    </row>
    <row r="19" spans="1:7" s="12" customFormat="1" ht="13.95" customHeight="1" x14ac:dyDescent="0.3">
      <c r="A19" s="156">
        <v>3.6</v>
      </c>
      <c r="B19" s="156">
        <v>4.16</v>
      </c>
      <c r="C19" s="156">
        <v>3.448</v>
      </c>
      <c r="D19" s="156">
        <v>-0.66100000000000003</v>
      </c>
      <c r="E19" s="156">
        <v>2.556</v>
      </c>
      <c r="F19" s="156">
        <v>10.029999999999999</v>
      </c>
      <c r="G19" s="156">
        <v>5.8620000000000001</v>
      </c>
    </row>
    <row r="20" spans="1:7" s="12" customFormat="1" ht="14.1" customHeight="1" x14ac:dyDescent="0.3">
      <c r="A20" s="156">
        <v>3.65</v>
      </c>
      <c r="B20" s="156">
        <v>4.46</v>
      </c>
      <c r="C20" s="156">
        <v>3.4729999999999999</v>
      </c>
      <c r="D20" s="156">
        <v>-0.66100000000000003</v>
      </c>
      <c r="E20" s="156">
        <v>2.56</v>
      </c>
      <c r="F20" s="156">
        <v>10.1</v>
      </c>
      <c r="G20" s="156">
        <v>5.7389999999999999</v>
      </c>
    </row>
    <row r="21" spans="1:7" s="12" customFormat="1" ht="13.95" customHeight="1" x14ac:dyDescent="0.3">
      <c r="A21" s="156">
        <v>3.7</v>
      </c>
      <c r="B21" s="156">
        <v>4.76</v>
      </c>
      <c r="C21" s="156">
        <v>3.4980000000000002</v>
      </c>
      <c r="D21" s="156">
        <v>-0.66200000000000003</v>
      </c>
      <c r="E21" s="156">
        <v>2.56</v>
      </c>
      <c r="F21" s="156">
        <v>10.16</v>
      </c>
      <c r="G21" s="156">
        <v>5.6340000000000003</v>
      </c>
    </row>
    <row r="22" spans="1:7" s="12" customFormat="1" ht="13.95" customHeight="1" x14ac:dyDescent="0.3">
      <c r="A22" s="156">
        <v>3.75</v>
      </c>
      <c r="B22" s="156">
        <v>5.0599999999999996</v>
      </c>
      <c r="C22" s="156">
        <v>3.524</v>
      </c>
      <c r="D22" s="156">
        <v>-0.66300000000000003</v>
      </c>
      <c r="E22" s="156">
        <v>2.5619999999999998</v>
      </c>
      <c r="F22" s="156">
        <v>10.23</v>
      </c>
      <c r="G22" s="156">
        <v>5.5449999999999999</v>
      </c>
    </row>
    <row r="23" spans="1:7" s="12" customFormat="1" ht="14.1" customHeight="1" x14ac:dyDescent="0.3">
      <c r="A23" s="156">
        <v>3.8</v>
      </c>
      <c r="B23" s="156">
        <v>5.36</v>
      </c>
      <c r="C23" s="156">
        <v>3.5489999999999999</v>
      </c>
      <c r="D23" s="156">
        <v>-0.66400000000000003</v>
      </c>
      <c r="E23" s="156">
        <v>2.5640000000000001</v>
      </c>
      <c r="F23" s="156">
        <v>10.28</v>
      </c>
      <c r="G23" s="156">
        <v>5.4669999999999996</v>
      </c>
    </row>
    <row r="24" spans="1:7" s="12" customFormat="1" ht="13.95" customHeight="1" x14ac:dyDescent="0.3">
      <c r="A24" s="156">
        <v>3.85</v>
      </c>
      <c r="B24" s="156">
        <v>5.67</v>
      </c>
      <c r="C24" s="156">
        <v>3.5750000000000002</v>
      </c>
      <c r="D24" s="156">
        <v>-0.66400000000000003</v>
      </c>
      <c r="E24" s="156">
        <v>2.5659999999999998</v>
      </c>
      <c r="F24" s="156">
        <v>10.34</v>
      </c>
      <c r="G24" s="156">
        <v>5.3920000000000003</v>
      </c>
    </row>
    <row r="25" spans="1:7" s="12" customFormat="1" ht="13.95" customHeight="1" x14ac:dyDescent="0.3">
      <c r="A25" s="156">
        <v>3.9</v>
      </c>
      <c r="B25" s="156">
        <v>5.97</v>
      </c>
      <c r="C25" s="156">
        <v>3.6</v>
      </c>
      <c r="D25" s="156">
        <v>-0.66400000000000003</v>
      </c>
      <c r="E25" s="156">
        <v>2.5680000000000001</v>
      </c>
      <c r="F25" s="156">
        <v>10.4</v>
      </c>
      <c r="G25" s="156">
        <v>5.3230000000000004</v>
      </c>
    </row>
    <row r="26" spans="1:7" s="12" customFormat="1" ht="14.1" customHeight="1" x14ac:dyDescent="0.3">
      <c r="A26" s="156">
        <v>3.95</v>
      </c>
      <c r="B26" s="156">
        <v>5.0599999999999996</v>
      </c>
      <c r="C26" s="156">
        <v>3.524</v>
      </c>
      <c r="D26" s="156">
        <v>-0.66300000000000003</v>
      </c>
      <c r="E26" s="156">
        <v>-2.5619999999999998</v>
      </c>
      <c r="F26" s="156">
        <v>5.0599999999999996</v>
      </c>
      <c r="G26" s="156">
        <v>3.524</v>
      </c>
    </row>
    <row r="27" spans="1:7" s="12" customFormat="1" ht="13.95" customHeight="1" x14ac:dyDescent="0.3">
      <c r="A27" s="156">
        <v>4</v>
      </c>
      <c r="B27" s="156">
        <v>5.36</v>
      </c>
      <c r="C27" s="156">
        <v>3.5489999999999999</v>
      </c>
      <c r="D27" s="156">
        <v>-0.66300000000000003</v>
      </c>
      <c r="E27" s="156">
        <v>-2.5640000000000001</v>
      </c>
      <c r="F27" s="156">
        <v>5.36</v>
      </c>
      <c r="G27" s="156">
        <v>3.5489999999999999</v>
      </c>
    </row>
    <row r="28" spans="1:7" s="12" customFormat="1" ht="13.95" customHeight="1" x14ac:dyDescent="0.3">
      <c r="A28" s="156">
        <v>4.05</v>
      </c>
      <c r="B28" s="156">
        <v>5.67</v>
      </c>
      <c r="C28" s="156">
        <v>3.5739999999999998</v>
      </c>
      <c r="D28" s="156">
        <v>-0.66300000000000003</v>
      </c>
      <c r="E28" s="156">
        <v>-2.5640000000000001</v>
      </c>
      <c r="F28" s="156">
        <v>5.67</v>
      </c>
      <c r="G28" s="156">
        <v>3.5739999999999998</v>
      </c>
    </row>
    <row r="29" spans="1:7" s="12" customFormat="1" ht="14.1" customHeight="1" x14ac:dyDescent="0.3">
      <c r="A29" s="156">
        <v>4.0999999999999996</v>
      </c>
      <c r="B29" s="156">
        <v>5.97</v>
      </c>
      <c r="C29" s="156">
        <v>3.6</v>
      </c>
      <c r="D29" s="156">
        <v>-0.66400000000000003</v>
      </c>
      <c r="E29" s="156">
        <v>-2.5640000000000001</v>
      </c>
      <c r="F29" s="156">
        <v>5.97</v>
      </c>
      <c r="G29" s="156">
        <v>3.6</v>
      </c>
    </row>
    <row r="30" spans="1:7" s="12" customFormat="1" ht="13.95" customHeight="1" x14ac:dyDescent="0.3">
      <c r="A30" s="156">
        <v>4.1500000000000004</v>
      </c>
      <c r="B30" s="156">
        <v>6.28</v>
      </c>
      <c r="C30" s="156">
        <v>3.625</v>
      </c>
      <c r="D30" s="156">
        <v>-0.66500000000000004</v>
      </c>
      <c r="E30" s="156">
        <v>-2.5649999999999999</v>
      </c>
      <c r="F30" s="156">
        <v>6.28</v>
      </c>
      <c r="G30" s="156">
        <v>3.625</v>
      </c>
    </row>
    <row r="31" spans="1:7" s="12" customFormat="1" ht="13.95" customHeight="1" x14ac:dyDescent="0.3">
      <c r="A31" s="156">
        <v>4.2</v>
      </c>
      <c r="B31" s="156">
        <v>6.58</v>
      </c>
      <c r="C31" s="156">
        <v>3.6509999999999998</v>
      </c>
      <c r="D31" s="156">
        <v>-0.66500000000000004</v>
      </c>
      <c r="E31" s="156">
        <v>-2.5649999999999999</v>
      </c>
      <c r="F31" s="156">
        <v>6.58</v>
      </c>
      <c r="G31" s="156">
        <v>3.6509999999999998</v>
      </c>
    </row>
    <row r="32" spans="1:7" s="12" customFormat="1" ht="14.1" customHeight="1" x14ac:dyDescent="0.3">
      <c r="A32" s="156">
        <v>4.25</v>
      </c>
      <c r="B32" s="156">
        <v>6.88</v>
      </c>
      <c r="C32" s="156">
        <v>3.6760000000000002</v>
      </c>
      <c r="D32" s="156">
        <v>-0.66500000000000004</v>
      </c>
      <c r="E32" s="156">
        <v>-2.5649999999999999</v>
      </c>
      <c r="F32" s="156">
        <v>6.88</v>
      </c>
      <c r="G32" s="156">
        <v>3.6760000000000002</v>
      </c>
    </row>
    <row r="33" spans="1:7" s="12" customFormat="1" ht="13.95" customHeight="1" x14ac:dyDescent="0.3">
      <c r="A33" s="156">
        <v>4.3</v>
      </c>
      <c r="B33" s="156">
        <v>7.19</v>
      </c>
      <c r="C33" s="156">
        <v>3.702</v>
      </c>
      <c r="D33" s="156">
        <v>-0.66500000000000004</v>
      </c>
      <c r="E33" s="156">
        <v>-2.5760000000000001</v>
      </c>
      <c r="F33" s="156">
        <v>7.19</v>
      </c>
      <c r="G33" s="156">
        <v>3.702</v>
      </c>
    </row>
    <row r="34" spans="1:7" s="12" customFormat="1" ht="13.95" customHeight="1" x14ac:dyDescent="0.3">
      <c r="A34" s="156">
        <v>4.3499999999999996</v>
      </c>
      <c r="B34" s="156">
        <v>7.49</v>
      </c>
      <c r="C34" s="156">
        <v>3.7269999999999999</v>
      </c>
      <c r="D34" s="156">
        <v>-0.66600000000000004</v>
      </c>
      <c r="E34" s="156">
        <v>-2.5779999999999998</v>
      </c>
      <c r="F34" s="156">
        <v>7.49</v>
      </c>
      <c r="G34" s="156">
        <v>3.7269999999999999</v>
      </c>
    </row>
    <row r="35" spans="1:7" s="12" customFormat="1" ht="14.1" customHeight="1" x14ac:dyDescent="0.3">
      <c r="A35" s="156">
        <v>4.4000000000000004</v>
      </c>
      <c r="B35" s="156">
        <v>7.79</v>
      </c>
      <c r="C35" s="156">
        <v>3.7519999999999998</v>
      </c>
      <c r="D35" s="156">
        <v>-0.66600000000000004</v>
      </c>
      <c r="E35" s="156">
        <v>-2.5779999999999998</v>
      </c>
      <c r="F35" s="156">
        <v>7.79</v>
      </c>
      <c r="G35" s="156">
        <v>3.7519999999999998</v>
      </c>
    </row>
    <row r="36" spans="1:7" s="12" customFormat="1" ht="19.350000000000001" customHeight="1" x14ac:dyDescent="0.3">
      <c r="A36" s="156">
        <v>4.45</v>
      </c>
      <c r="B36" s="156">
        <v>8.1</v>
      </c>
      <c r="C36" s="156">
        <v>3.778</v>
      </c>
      <c r="D36" s="156">
        <v>-0.66600000000000004</v>
      </c>
      <c r="E36" s="156">
        <v>-2.581</v>
      </c>
      <c r="F36" s="156">
        <v>8.1</v>
      </c>
      <c r="G36" s="156">
        <v>3.778</v>
      </c>
    </row>
    <row r="37" spans="1:7" s="12" customFormat="1" x14ac:dyDescent="0.3">
      <c r="A37" s="156">
        <v>4.5</v>
      </c>
      <c r="B37" s="156">
        <v>8.41</v>
      </c>
      <c r="C37" s="156">
        <v>3.8029999999999999</v>
      </c>
      <c r="D37" s="156">
        <v>-0.66600000000000004</v>
      </c>
      <c r="E37" s="156">
        <v>-2.5830000000000002</v>
      </c>
      <c r="F37" s="156">
        <v>8.41</v>
      </c>
      <c r="G37" s="156">
        <v>3.8029999999999999</v>
      </c>
    </row>
    <row r="38" spans="1:7" s="12" customFormat="1" x14ac:dyDescent="0.3">
      <c r="A38" s="156">
        <v>4.55</v>
      </c>
      <c r="B38" s="156">
        <v>8.7200000000000006</v>
      </c>
      <c r="C38" s="156">
        <v>3.8290000000000002</v>
      </c>
      <c r="D38" s="156">
        <v>-0.66600000000000004</v>
      </c>
      <c r="E38" s="156">
        <v>-2.5830000000000002</v>
      </c>
      <c r="F38" s="156">
        <v>8.7200000000000006</v>
      </c>
      <c r="G38" s="156">
        <v>3.8290000000000002</v>
      </c>
    </row>
    <row r="39" spans="1:7" s="12" customFormat="1" x14ac:dyDescent="0.3">
      <c r="A39" s="156">
        <v>4.5999999999999996</v>
      </c>
      <c r="B39" s="156">
        <v>9.0299999999999994</v>
      </c>
      <c r="C39" s="156">
        <v>3.8540000000000001</v>
      </c>
      <c r="D39" s="156">
        <v>-0.66600000000000004</v>
      </c>
      <c r="E39" s="156">
        <v>-2.5859999999999999</v>
      </c>
      <c r="F39" s="156">
        <v>10.65</v>
      </c>
      <c r="G39" s="156">
        <v>5.0339999999999998</v>
      </c>
    </row>
    <row r="40" spans="1:7" s="12" customFormat="1" x14ac:dyDescent="0.3">
      <c r="A40" s="156">
        <v>4.6500000000000004</v>
      </c>
      <c r="B40" s="156">
        <v>9.33</v>
      </c>
      <c r="C40" s="156">
        <v>3.88</v>
      </c>
      <c r="D40" s="156">
        <v>-0.66600000000000004</v>
      </c>
      <c r="E40" s="156">
        <v>-2.5880000000000001</v>
      </c>
      <c r="F40" s="156">
        <v>10.68</v>
      </c>
      <c r="G40" s="156">
        <v>5.024</v>
      </c>
    </row>
    <row r="41" spans="1:7" s="12" customFormat="1" x14ac:dyDescent="0.3">
      <c r="A41" s="156">
        <v>4.7</v>
      </c>
      <c r="B41" s="156">
        <v>9.64</v>
      </c>
      <c r="C41" s="156">
        <v>3.9049999999999998</v>
      </c>
      <c r="D41" s="156">
        <v>-0.66600000000000004</v>
      </c>
      <c r="E41" s="156">
        <v>-2.589</v>
      </c>
      <c r="F41" s="156">
        <v>10.38</v>
      </c>
      <c r="G41" s="156">
        <v>4.9809999999999999</v>
      </c>
    </row>
    <row r="42" spans="1:7" s="12" customFormat="1" x14ac:dyDescent="0.3">
      <c r="A42" s="156">
        <v>4.75</v>
      </c>
      <c r="B42" s="156">
        <v>9.86</v>
      </c>
      <c r="C42" s="156">
        <v>3.923</v>
      </c>
      <c r="D42" s="156">
        <v>-0.67100000000000004</v>
      </c>
      <c r="E42" s="156">
        <v>-2.5830000000000002</v>
      </c>
      <c r="F42" s="156">
        <v>3.52</v>
      </c>
      <c r="G42" s="156">
        <v>4.28</v>
      </c>
    </row>
    <row r="43" spans="1:7" s="12" customFormat="1" x14ac:dyDescent="0.3">
      <c r="A43" s="156">
        <v>4.79</v>
      </c>
      <c r="B43" s="156">
        <v>9.91</v>
      </c>
      <c r="C43" s="156">
        <v>3.9279999999999999</v>
      </c>
      <c r="D43" s="156">
        <v>-0.67500000000000004</v>
      </c>
      <c r="E43" s="156">
        <v>-2.58</v>
      </c>
      <c r="F43" s="156">
        <v>0.52</v>
      </c>
      <c r="G43" s="156">
        <v>3.98</v>
      </c>
    </row>
    <row r="44" spans="1:7" s="12" customFormat="1" x14ac:dyDescent="0.3">
      <c r="A44" s="156">
        <v>4.8</v>
      </c>
      <c r="B44" s="156">
        <v>9.92</v>
      </c>
      <c r="C44" s="156">
        <v>3.9279999999999999</v>
      </c>
      <c r="D44" s="156">
        <v>-0.67500000000000004</v>
      </c>
      <c r="E44" s="156">
        <v>-2.5790000000000002</v>
      </c>
      <c r="F44" s="156">
        <v>0</v>
      </c>
      <c r="G44" s="156">
        <v>3.9279999999999999</v>
      </c>
    </row>
    <row r="45" spans="1:7" s="12" customFormat="1" x14ac:dyDescent="0.3">
      <c r="A45" s="101"/>
      <c r="B45" s="108"/>
      <c r="C45" s="108"/>
      <c r="D45" s="108"/>
      <c r="E45" s="108"/>
      <c r="F45" s="108"/>
    </row>
    <row r="46" spans="1:7" s="12" customFormat="1" x14ac:dyDescent="0.3">
      <c r="A46" s="101"/>
      <c r="B46" s="108"/>
      <c r="C46" s="108"/>
      <c r="D46" s="108"/>
      <c r="E46" s="108"/>
      <c r="F46" s="108"/>
    </row>
    <row r="47" spans="1:7" s="12" customFormat="1" x14ac:dyDescent="0.3">
      <c r="A47" s="101"/>
      <c r="B47" s="108"/>
      <c r="C47" s="108"/>
      <c r="D47" s="108"/>
      <c r="E47" s="108"/>
      <c r="F47" s="108"/>
    </row>
    <row r="48" spans="1:7" s="12" customFormat="1" x14ac:dyDescent="0.3">
      <c r="A48" s="101"/>
      <c r="B48" s="108"/>
      <c r="C48" s="108"/>
      <c r="D48" s="108"/>
      <c r="E48" s="108"/>
      <c r="F48" s="108"/>
    </row>
    <row r="49" spans="1:6" s="12" customFormat="1" x14ac:dyDescent="0.3">
      <c r="A49" s="101"/>
      <c r="B49" s="108"/>
      <c r="C49" s="108"/>
      <c r="D49" s="108"/>
      <c r="E49" s="108"/>
      <c r="F49" s="108"/>
    </row>
    <row r="50" spans="1:6" s="12" customFormat="1" x14ac:dyDescent="0.3">
      <c r="A50" s="101"/>
      <c r="B50" s="108"/>
      <c r="C50" s="108"/>
      <c r="D50" s="108"/>
      <c r="E50" s="108"/>
      <c r="F50" s="108"/>
    </row>
    <row r="51" spans="1:6" s="12" customFormat="1" x14ac:dyDescent="0.3">
      <c r="A51" s="101"/>
      <c r="B51" s="108"/>
      <c r="C51" s="108"/>
      <c r="D51" s="108"/>
      <c r="E51" s="108"/>
      <c r="F51" s="108"/>
    </row>
    <row r="52" spans="1:6" s="12" customFormat="1" x14ac:dyDescent="0.3">
      <c r="A52" s="101"/>
      <c r="B52" s="108"/>
      <c r="C52" s="108"/>
      <c r="D52" s="108"/>
      <c r="E52" s="108"/>
      <c r="F52" s="108"/>
    </row>
    <row r="53" spans="1:6" s="12" customFormat="1" x14ac:dyDescent="0.3">
      <c r="A53" s="101"/>
      <c r="B53" s="109"/>
      <c r="C53" s="108"/>
      <c r="D53" s="108"/>
      <c r="E53" s="108"/>
      <c r="F53" s="108"/>
    </row>
    <row r="54" spans="1:6" s="12" customFormat="1" x14ac:dyDescent="0.3">
      <c r="A54" s="101"/>
      <c r="B54" s="108"/>
      <c r="C54" s="108"/>
      <c r="D54" s="108"/>
      <c r="E54" s="108"/>
      <c r="F54" s="108"/>
    </row>
    <row r="55" spans="1:6" s="12" customFormat="1" x14ac:dyDescent="0.3">
      <c r="A55" s="101"/>
      <c r="B55" s="108"/>
      <c r="C55" s="108"/>
      <c r="D55" s="108"/>
      <c r="E55" s="108"/>
      <c r="F55" s="108"/>
    </row>
    <row r="56" spans="1:6" s="12" customFormat="1" x14ac:dyDescent="0.3">
      <c r="A56" s="101"/>
      <c r="B56" s="108"/>
      <c r="C56" s="108"/>
      <c r="D56" s="108"/>
      <c r="E56" s="108"/>
      <c r="F56" s="108"/>
    </row>
    <row r="57" spans="1:6" s="12" customFormat="1" x14ac:dyDescent="0.3">
      <c r="A57" s="101"/>
      <c r="B57" s="108"/>
      <c r="C57" s="108"/>
      <c r="D57" s="108"/>
      <c r="E57" s="108"/>
      <c r="F57" s="108"/>
    </row>
    <row r="58" spans="1:6" s="12" customFormat="1" x14ac:dyDescent="0.3">
      <c r="A58" s="101"/>
      <c r="B58" s="108"/>
      <c r="C58" s="108"/>
      <c r="D58" s="108"/>
      <c r="E58" s="108"/>
      <c r="F58" s="108"/>
    </row>
    <row r="59" spans="1:6" s="12" customFormat="1" x14ac:dyDescent="0.3">
      <c r="A59" s="101"/>
      <c r="B59" s="108"/>
      <c r="C59" s="108"/>
      <c r="D59" s="108"/>
      <c r="E59" s="108"/>
      <c r="F59" s="108"/>
    </row>
    <row r="60" spans="1:6" s="12" customFormat="1" x14ac:dyDescent="0.3">
      <c r="A60" s="101"/>
      <c r="B60" s="108"/>
      <c r="C60" s="108"/>
      <c r="D60" s="108"/>
      <c r="E60" s="108"/>
      <c r="F60" s="108"/>
    </row>
    <row r="61" spans="1:6" s="12" customFormat="1" x14ac:dyDescent="0.3">
      <c r="A61" s="101"/>
      <c r="B61" s="108"/>
      <c r="C61" s="108"/>
      <c r="D61" s="108"/>
      <c r="E61" s="108"/>
      <c r="F61" s="108"/>
    </row>
    <row r="62" spans="1:6" s="12" customFormat="1" x14ac:dyDescent="0.3">
      <c r="A62" s="101"/>
      <c r="B62" s="108"/>
      <c r="C62" s="108"/>
      <c r="D62" s="108"/>
      <c r="E62" s="108"/>
      <c r="F62" s="108"/>
    </row>
    <row r="63" spans="1:6" s="12" customFormat="1" x14ac:dyDescent="0.3">
      <c r="A63" s="101"/>
      <c r="B63" s="109"/>
      <c r="C63" s="108"/>
      <c r="D63" s="108"/>
      <c r="E63" s="108"/>
      <c r="F63" s="108"/>
    </row>
    <row r="64" spans="1:6" s="12" customFormat="1" x14ac:dyDescent="0.3">
      <c r="A64" s="101"/>
      <c r="B64" s="108"/>
      <c r="C64" s="108"/>
      <c r="D64" s="108"/>
      <c r="E64" s="108"/>
      <c r="F64" s="108"/>
    </row>
    <row r="65" spans="1:16" s="12" customFormat="1" x14ac:dyDescent="0.3">
      <c r="A65" s="101"/>
      <c r="B65" s="107"/>
      <c r="C65" s="107"/>
      <c r="D65" s="107"/>
      <c r="E65" s="107"/>
      <c r="F65" s="107"/>
    </row>
    <row r="66" spans="1:16" s="12" customFormat="1" x14ac:dyDescent="0.3">
      <c r="A66" s="101"/>
      <c r="B66" s="106"/>
      <c r="C66" s="106"/>
      <c r="D66" s="106"/>
      <c r="E66" s="106"/>
      <c r="F66" s="106"/>
    </row>
    <row r="67" spans="1:16" s="12" customFormat="1" x14ac:dyDescent="0.3">
      <c r="A67" s="101"/>
      <c r="B67" s="106"/>
      <c r="C67" s="106"/>
      <c r="D67" s="106"/>
      <c r="E67" s="106"/>
      <c r="F67" s="106"/>
    </row>
    <row r="68" spans="1:16" s="12" customFormat="1" x14ac:dyDescent="0.3">
      <c r="A68" s="101"/>
      <c r="B68" s="107"/>
      <c r="C68" s="107"/>
      <c r="D68" s="107"/>
      <c r="E68" s="107"/>
      <c r="F68" s="107"/>
    </row>
    <row r="69" spans="1:16" s="12" customFormat="1" x14ac:dyDescent="0.3">
      <c r="A69" s="101"/>
      <c r="B69" s="107"/>
      <c r="C69" s="107"/>
      <c r="D69" s="107"/>
      <c r="E69" s="107"/>
      <c r="F69" s="107"/>
    </row>
    <row r="70" spans="1:16" s="12" customFormat="1" x14ac:dyDescent="0.3">
      <c r="A70" s="101"/>
      <c r="B70" s="107"/>
      <c r="C70" s="107"/>
      <c r="D70" s="107"/>
      <c r="E70" s="107"/>
      <c r="F70" s="107"/>
    </row>
    <row r="71" spans="1:16" s="12" customFormat="1" x14ac:dyDescent="0.3">
      <c r="A71" s="101"/>
      <c r="B71" s="106"/>
      <c r="C71" s="106"/>
      <c r="D71" s="106"/>
      <c r="E71" s="106"/>
      <c r="F71" s="105"/>
    </row>
    <row r="72" spans="1:16" x14ac:dyDescent="0.3">
      <c r="J72" s="156"/>
      <c r="K72" s="156"/>
      <c r="L72" s="156"/>
      <c r="M72" s="156"/>
      <c r="N72" s="156"/>
      <c r="O72" s="156"/>
      <c r="P72" s="156"/>
    </row>
    <row r="73" spans="1:16" x14ac:dyDescent="0.3">
      <c r="D73" s="156"/>
      <c r="E73" s="156"/>
      <c r="F73" s="156"/>
      <c r="G73" s="156"/>
      <c r="J73" s="156"/>
      <c r="K73" s="156"/>
      <c r="L73" s="156"/>
      <c r="M73" s="156"/>
      <c r="N73" s="156"/>
      <c r="O73" s="156"/>
      <c r="P73" s="156"/>
    </row>
    <row r="74" spans="1:16" x14ac:dyDescent="0.3">
      <c r="D74" s="156"/>
      <c r="E74" s="156"/>
      <c r="F74" s="156"/>
      <c r="G74" s="156"/>
      <c r="J74" s="156"/>
      <c r="K74" s="156"/>
      <c r="L74" s="156"/>
      <c r="M74" s="156"/>
      <c r="N74" s="156"/>
      <c r="O74" s="156"/>
      <c r="P74" s="156"/>
    </row>
    <row r="75" spans="1:16" x14ac:dyDescent="0.3">
      <c r="D75" s="156"/>
      <c r="E75" s="156"/>
      <c r="F75" s="156"/>
      <c r="G75" s="156"/>
      <c r="J75" s="156"/>
      <c r="K75" s="156"/>
      <c r="L75" s="156"/>
      <c r="M75" s="156"/>
      <c r="N75" s="156"/>
      <c r="O75" s="156"/>
      <c r="P75" s="156"/>
    </row>
    <row r="76" spans="1:16" x14ac:dyDescent="0.3">
      <c r="D76" s="156"/>
      <c r="E76" s="156"/>
      <c r="F76" s="156"/>
      <c r="G76" s="156"/>
      <c r="J76" s="156"/>
      <c r="K76" s="156"/>
      <c r="L76" s="156"/>
      <c r="M76" s="156"/>
      <c r="N76" s="156"/>
      <c r="O76" s="156"/>
      <c r="P76" s="156"/>
    </row>
    <row r="77" spans="1:16" x14ac:dyDescent="0.3">
      <c r="D77" s="156"/>
      <c r="E77" s="156"/>
      <c r="F77" s="156"/>
      <c r="G77" s="156"/>
      <c r="J77" s="156"/>
      <c r="K77" s="156"/>
      <c r="L77" s="156"/>
      <c r="M77" s="156"/>
      <c r="N77" s="156"/>
      <c r="O77" s="156"/>
      <c r="P77" s="156"/>
    </row>
    <row r="78" spans="1:16" x14ac:dyDescent="0.3">
      <c r="D78" s="156"/>
      <c r="E78" s="156"/>
      <c r="F78" s="156"/>
      <c r="G78" s="156"/>
      <c r="J78" s="156"/>
      <c r="K78" s="156"/>
      <c r="L78" s="156"/>
      <c r="M78" s="156"/>
      <c r="N78" s="156"/>
      <c r="O78" s="156"/>
      <c r="P78" s="156"/>
    </row>
    <row r="79" spans="1:16" x14ac:dyDescent="0.3">
      <c r="D79" s="156"/>
      <c r="E79" s="156"/>
      <c r="F79" s="156"/>
      <c r="G79" s="156"/>
      <c r="J79" s="156"/>
      <c r="K79" s="156"/>
      <c r="L79" s="156"/>
      <c r="M79" s="156"/>
      <c r="N79" s="156"/>
      <c r="O79" s="156"/>
      <c r="P79" s="156"/>
    </row>
    <row r="80" spans="1:16" x14ac:dyDescent="0.3">
      <c r="D80" s="156"/>
      <c r="E80" s="156"/>
      <c r="F80" s="156"/>
      <c r="G80" s="156"/>
      <c r="J80" s="156"/>
      <c r="K80" s="156"/>
      <c r="L80" s="156"/>
      <c r="M80" s="156"/>
      <c r="N80" s="156"/>
      <c r="O80" s="156"/>
      <c r="P80" s="156"/>
    </row>
    <row r="81" spans="4:16" x14ac:dyDescent="0.3">
      <c r="D81" s="156"/>
      <c r="E81" s="156"/>
      <c r="F81" s="156"/>
      <c r="G81" s="156"/>
      <c r="J81" s="156"/>
      <c r="K81" s="156"/>
      <c r="L81" s="156"/>
      <c r="M81" s="156"/>
      <c r="N81" s="156"/>
      <c r="O81" s="156"/>
      <c r="P81" s="156"/>
    </row>
    <row r="82" spans="4:16" x14ac:dyDescent="0.3">
      <c r="D82" s="156"/>
      <c r="E82" s="156"/>
      <c r="F82" s="156"/>
      <c r="G82" s="156"/>
      <c r="J82" s="156"/>
      <c r="K82" s="156"/>
      <c r="L82" s="156"/>
      <c r="M82" s="156"/>
      <c r="N82" s="156"/>
      <c r="O82" s="156"/>
      <c r="P82" s="156"/>
    </row>
    <row r="83" spans="4:16" x14ac:dyDescent="0.3">
      <c r="D83" s="156"/>
      <c r="E83" s="156"/>
      <c r="F83" s="156"/>
      <c r="G83" s="156"/>
      <c r="J83" s="156"/>
      <c r="K83" s="156"/>
      <c r="L83" s="156"/>
      <c r="M83" s="156"/>
      <c r="N83" s="156"/>
      <c r="O83" s="156"/>
      <c r="P83" s="156"/>
    </row>
    <row r="84" spans="4:16" x14ac:dyDescent="0.3">
      <c r="D84" s="156"/>
      <c r="E84" s="156"/>
      <c r="F84" s="156"/>
      <c r="G84" s="156"/>
      <c r="J84" s="156"/>
      <c r="K84" s="156"/>
      <c r="L84" s="156"/>
      <c r="M84" s="156"/>
      <c r="N84" s="156"/>
      <c r="O84" s="156"/>
      <c r="P84" s="156"/>
    </row>
    <row r="85" spans="4:16" x14ac:dyDescent="0.3">
      <c r="D85" s="156"/>
      <c r="E85" s="156"/>
      <c r="F85" s="156"/>
      <c r="G85" s="156"/>
      <c r="J85" s="156"/>
      <c r="K85" s="156"/>
      <c r="L85" s="156"/>
      <c r="M85" s="156"/>
      <c r="N85" s="156"/>
      <c r="O85" s="156"/>
      <c r="P85" s="156"/>
    </row>
    <row r="86" spans="4:16" x14ac:dyDescent="0.3">
      <c r="D86" s="156"/>
      <c r="E86" s="156"/>
      <c r="F86" s="156"/>
      <c r="G86" s="156"/>
      <c r="J86" s="156"/>
      <c r="K86" s="156"/>
      <c r="L86" s="156"/>
      <c r="M86" s="156"/>
      <c r="N86" s="156"/>
      <c r="O86" s="156"/>
      <c r="P86" s="156"/>
    </row>
    <row r="87" spans="4:16" x14ac:dyDescent="0.3">
      <c r="D87" s="156"/>
      <c r="E87" s="156"/>
      <c r="F87" s="156"/>
      <c r="G87" s="156"/>
      <c r="J87" s="156"/>
      <c r="K87" s="156"/>
      <c r="L87" s="156"/>
      <c r="M87" s="156"/>
      <c r="N87" s="156"/>
      <c r="O87" s="156"/>
      <c r="P87" s="156"/>
    </row>
    <row r="88" spans="4:16" x14ac:dyDescent="0.3">
      <c r="D88" s="156"/>
      <c r="E88" s="156"/>
      <c r="F88" s="156"/>
      <c r="G88" s="156"/>
      <c r="J88" s="156"/>
      <c r="K88" s="156"/>
      <c r="L88" s="156"/>
      <c r="M88" s="156"/>
      <c r="N88" s="156"/>
      <c r="O88" s="156"/>
      <c r="P88" s="156"/>
    </row>
    <row r="89" spans="4:16" x14ac:dyDescent="0.3">
      <c r="D89" s="156"/>
      <c r="E89" s="156"/>
      <c r="F89" s="156"/>
      <c r="G89" s="156"/>
      <c r="J89" s="156"/>
      <c r="K89" s="156"/>
      <c r="L89" s="156"/>
      <c r="M89" s="156"/>
      <c r="N89" s="156"/>
      <c r="O89" s="156"/>
      <c r="P89" s="156"/>
    </row>
    <row r="90" spans="4:16" x14ac:dyDescent="0.3">
      <c r="D90" s="156"/>
      <c r="E90" s="156"/>
      <c r="F90" s="156"/>
      <c r="G90" s="156"/>
      <c r="J90" s="156"/>
      <c r="K90" s="156"/>
      <c r="L90" s="156"/>
      <c r="M90" s="156"/>
      <c r="N90" s="156"/>
      <c r="O90" s="156"/>
      <c r="P90" s="156"/>
    </row>
    <row r="91" spans="4:16" x14ac:dyDescent="0.3">
      <c r="D91" s="156"/>
      <c r="E91" s="156"/>
      <c r="F91" s="156"/>
      <c r="G91" s="156"/>
      <c r="J91" s="156"/>
      <c r="K91" s="156"/>
      <c r="L91" s="156"/>
      <c r="M91" s="156"/>
      <c r="N91" s="156"/>
      <c r="O91" s="156"/>
      <c r="P91" s="156"/>
    </row>
    <row r="92" spans="4:16" x14ac:dyDescent="0.3">
      <c r="D92" s="156"/>
      <c r="E92" s="156"/>
      <c r="F92" s="156"/>
      <c r="G92" s="156"/>
      <c r="J92" s="156"/>
      <c r="K92" s="156"/>
      <c r="L92" s="156"/>
      <c r="M92" s="156"/>
      <c r="N92" s="156"/>
      <c r="O92" s="156"/>
      <c r="P92" s="156"/>
    </row>
    <row r="93" spans="4:16" x14ac:dyDescent="0.3">
      <c r="D93" s="156"/>
      <c r="E93" s="156"/>
      <c r="F93" s="156"/>
      <c r="G93" s="156"/>
      <c r="J93" s="156"/>
      <c r="K93" s="156"/>
      <c r="L93" s="156"/>
      <c r="M93" s="156"/>
      <c r="N93" s="156"/>
      <c r="O93" s="156"/>
      <c r="P93" s="156"/>
    </row>
    <row r="94" spans="4:16" x14ac:dyDescent="0.3">
      <c r="D94" s="156"/>
      <c r="E94" s="156"/>
      <c r="F94" s="156"/>
      <c r="G94" s="156"/>
      <c r="J94" s="156"/>
      <c r="K94" s="156"/>
      <c r="L94" s="156"/>
      <c r="M94" s="156"/>
      <c r="N94" s="156"/>
      <c r="O94" s="156"/>
      <c r="P94" s="156"/>
    </row>
    <row r="95" spans="4:16" x14ac:dyDescent="0.3">
      <c r="D95" s="156"/>
      <c r="E95" s="156"/>
      <c r="F95" s="156"/>
      <c r="G95" s="156"/>
      <c r="J95" s="156"/>
      <c r="K95" s="156"/>
      <c r="L95" s="156"/>
      <c r="M95" s="156"/>
      <c r="N95" s="156"/>
      <c r="O95" s="156"/>
      <c r="P95" s="156"/>
    </row>
    <row r="96" spans="4:16" x14ac:dyDescent="0.3">
      <c r="D96" s="156"/>
      <c r="E96" s="156"/>
      <c r="F96" s="156"/>
      <c r="G96" s="156"/>
      <c r="J96" s="156"/>
      <c r="K96" s="156"/>
      <c r="L96" s="156"/>
      <c r="M96" s="156"/>
      <c r="N96" s="156"/>
      <c r="O96" s="156"/>
      <c r="P96" s="156"/>
    </row>
    <row r="97" spans="1:16" x14ac:dyDescent="0.3">
      <c r="D97" s="156"/>
      <c r="E97" s="156"/>
      <c r="F97" s="156"/>
      <c r="G97" s="156"/>
      <c r="J97" s="156"/>
      <c r="K97" s="156"/>
      <c r="L97" s="156"/>
      <c r="M97" s="156"/>
      <c r="N97" s="156"/>
      <c r="O97" s="156"/>
      <c r="P97" s="156"/>
    </row>
    <row r="98" spans="1:16" x14ac:dyDescent="0.3">
      <c r="D98" s="156"/>
      <c r="E98" s="156"/>
      <c r="F98" s="156"/>
      <c r="G98" s="156"/>
      <c r="J98" s="156"/>
      <c r="K98" s="156"/>
      <c r="L98" s="156"/>
      <c r="M98" s="156"/>
      <c r="N98" s="156"/>
      <c r="O98" s="156"/>
      <c r="P98" s="156"/>
    </row>
    <row r="99" spans="1:16" x14ac:dyDescent="0.3">
      <c r="D99" s="156"/>
      <c r="E99" s="156"/>
      <c r="F99" s="156"/>
      <c r="G99" s="156"/>
      <c r="J99" s="156"/>
      <c r="K99" s="156"/>
      <c r="L99" s="156"/>
      <c r="M99" s="156"/>
      <c r="N99" s="156"/>
      <c r="O99" s="156"/>
      <c r="P99" s="156"/>
    </row>
    <row r="100" spans="1:16" x14ac:dyDescent="0.3">
      <c r="D100" s="156"/>
      <c r="E100" s="156"/>
      <c r="F100" s="156"/>
      <c r="G100" s="156"/>
      <c r="J100" s="156"/>
      <c r="K100" s="156"/>
      <c r="L100" s="156"/>
      <c r="M100" s="156"/>
      <c r="N100" s="156"/>
      <c r="O100" s="156"/>
      <c r="P100" s="156"/>
    </row>
    <row r="101" spans="1:16" x14ac:dyDescent="0.3">
      <c r="D101" s="156"/>
      <c r="E101" s="156"/>
      <c r="F101" s="156"/>
      <c r="G101" s="156"/>
      <c r="J101" s="156"/>
      <c r="K101" s="156"/>
      <c r="L101" s="156"/>
      <c r="M101" s="156"/>
      <c r="N101" s="156"/>
      <c r="O101" s="156"/>
      <c r="P101" s="156"/>
    </row>
    <row r="102" spans="1:16" x14ac:dyDescent="0.3">
      <c r="D102" s="156"/>
      <c r="E102" s="156"/>
      <c r="F102" s="156"/>
      <c r="G102" s="156"/>
    </row>
    <row r="103" spans="1:16" x14ac:dyDescent="0.3">
      <c r="A103" s="156"/>
      <c r="B103" s="156"/>
      <c r="C103" s="156"/>
    </row>
  </sheetData>
  <mergeCells count="3">
    <mergeCell ref="A1:F1"/>
    <mergeCell ref="C2:E2"/>
    <mergeCell ref="A5:F5"/>
  </mergeCells>
  <phoneticPr fontId="2" type="noConversion"/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2B6E51-18A2-4F17-B61B-0CD7ADE038A4}">
  <sheetPr codeName="Sheet7"/>
  <dimension ref="A1:L72"/>
  <sheetViews>
    <sheetView topLeftCell="A55" zoomScale="80" zoomScaleNormal="80" workbookViewId="0">
      <selection activeCell="G1" sqref="G1:G1048576"/>
    </sheetView>
  </sheetViews>
  <sheetFormatPr defaultRowHeight="14.4" x14ac:dyDescent="0.3"/>
  <cols>
    <col min="1" max="1" width="7.44140625" style="4" customWidth="1"/>
    <col min="2" max="2" width="9.33203125" customWidth="1"/>
    <col min="3" max="4" width="7.44140625" customWidth="1"/>
    <col min="5" max="5" width="9.5546875" customWidth="1"/>
    <col min="6" max="6" width="7.44140625" customWidth="1"/>
    <col min="10" max="10" width="15.6640625" bestFit="1" customWidth="1"/>
    <col min="12" max="12" width="19.77734375" style="103" bestFit="1" customWidth="1"/>
  </cols>
  <sheetData>
    <row r="1" spans="1:10" ht="12" customHeight="1" x14ac:dyDescent="0.3">
      <c r="A1" s="305" t="s">
        <v>1</v>
      </c>
      <c r="B1" s="305"/>
      <c r="C1" s="305"/>
      <c r="D1" s="305"/>
      <c r="E1" s="305"/>
      <c r="F1" s="305"/>
    </row>
    <row r="2" spans="1:10" ht="18" customHeight="1" x14ac:dyDescent="0.3">
      <c r="A2" s="100" t="s">
        <v>132</v>
      </c>
      <c r="B2" s="100" t="s">
        <v>133</v>
      </c>
      <c r="C2" s="306" t="s">
        <v>131</v>
      </c>
      <c r="D2" s="307"/>
      <c r="E2" s="307"/>
      <c r="F2" s="1"/>
    </row>
    <row r="3" spans="1:10" ht="14.85" customHeight="1" x14ac:dyDescent="0.3">
      <c r="A3" s="100"/>
      <c r="B3" s="3"/>
      <c r="C3" s="3" t="s">
        <v>25</v>
      </c>
      <c r="D3" s="3" t="s">
        <v>130</v>
      </c>
      <c r="E3" s="3" t="s">
        <v>39</v>
      </c>
      <c r="F3" s="3" t="s">
        <v>134</v>
      </c>
      <c r="G3" t="s">
        <v>155</v>
      </c>
    </row>
    <row r="4" spans="1:10" ht="15.15" customHeight="1" x14ac:dyDescent="0.3">
      <c r="A4" s="1" t="s">
        <v>2</v>
      </c>
      <c r="B4" s="3" t="s">
        <v>3</v>
      </c>
      <c r="C4" s="3" t="s">
        <v>0</v>
      </c>
      <c r="D4" s="3" t="s">
        <v>0</v>
      </c>
      <c r="E4" s="3" t="s">
        <v>0</v>
      </c>
      <c r="F4" s="3" t="s">
        <v>4</v>
      </c>
      <c r="G4" t="s">
        <v>156</v>
      </c>
    </row>
    <row r="5" spans="1:10" ht="12" customHeight="1" x14ac:dyDescent="0.3">
      <c r="A5" s="305" t="s">
        <v>1</v>
      </c>
      <c r="B5" s="305"/>
      <c r="C5" s="305"/>
      <c r="D5" s="305"/>
      <c r="E5" s="305"/>
      <c r="F5" s="305"/>
      <c r="J5" s="102"/>
    </row>
    <row r="6" spans="1:10" s="12" customFormat="1" ht="15" customHeight="1" x14ac:dyDescent="0.3">
      <c r="A6" s="156">
        <v>1.327</v>
      </c>
      <c r="B6" s="156">
        <v>0</v>
      </c>
      <c r="C6" s="156">
        <v>1.327</v>
      </c>
      <c r="D6" s="156">
        <v>6.5</v>
      </c>
      <c r="E6" s="156">
        <v>0</v>
      </c>
      <c r="F6" s="156">
        <v>0</v>
      </c>
      <c r="G6" s="156">
        <v>3.3319999999999999</v>
      </c>
      <c r="I6" s="101"/>
    </row>
    <row r="7" spans="1:10" s="12" customFormat="1" ht="13.95" customHeight="1" x14ac:dyDescent="0.3">
      <c r="A7" s="156">
        <v>1.35</v>
      </c>
      <c r="B7" s="156">
        <v>0.01</v>
      </c>
      <c r="C7" s="156">
        <v>1.35</v>
      </c>
      <c r="D7" s="156">
        <v>6.45</v>
      </c>
      <c r="E7" s="156">
        <v>0</v>
      </c>
      <c r="F7" s="156">
        <v>0.01</v>
      </c>
      <c r="G7" s="156">
        <v>3.34</v>
      </c>
    </row>
    <row r="8" spans="1:10" s="12" customFormat="1" ht="14.1" customHeight="1" x14ac:dyDescent="0.3">
      <c r="A8" s="156">
        <v>1.4</v>
      </c>
      <c r="B8" s="156">
        <v>0.04</v>
      </c>
      <c r="C8" s="156">
        <v>1.4</v>
      </c>
      <c r="D8" s="156">
        <v>6.4039999999999999</v>
      </c>
      <c r="E8" s="156">
        <v>0</v>
      </c>
      <c r="F8" s="156">
        <v>0.11</v>
      </c>
      <c r="G8" s="156">
        <v>3.3460000000000001</v>
      </c>
    </row>
    <row r="9" spans="1:10" s="12" customFormat="1" ht="13.95" customHeight="1" x14ac:dyDescent="0.3">
      <c r="A9" s="156">
        <v>1.415</v>
      </c>
      <c r="B9" s="156">
        <v>0.06</v>
      </c>
      <c r="C9" s="156">
        <v>1.415</v>
      </c>
      <c r="D9" s="156">
        <v>6.4039999999999999</v>
      </c>
      <c r="E9" s="156">
        <v>0</v>
      </c>
      <c r="F9" s="156">
        <v>0.47</v>
      </c>
      <c r="G9" s="156">
        <v>3.347</v>
      </c>
    </row>
    <row r="10" spans="1:10" s="12" customFormat="1" ht="13.95" customHeight="1" x14ac:dyDescent="0.3">
      <c r="A10" s="156">
        <v>1.45</v>
      </c>
      <c r="B10" s="156">
        <v>0.09</v>
      </c>
      <c r="C10" s="156">
        <v>1.45</v>
      </c>
      <c r="D10" s="156">
        <v>6.3929999999999998</v>
      </c>
      <c r="E10" s="156">
        <v>0</v>
      </c>
      <c r="F10" s="156">
        <v>0.68</v>
      </c>
      <c r="G10" s="156">
        <v>3.3490000000000002</v>
      </c>
    </row>
    <row r="11" spans="1:10" s="12" customFormat="1" ht="14.1" customHeight="1" x14ac:dyDescent="0.3">
      <c r="A11" s="156">
        <v>1.4830000000000001</v>
      </c>
      <c r="B11" s="156">
        <v>0.14000000000000001</v>
      </c>
      <c r="C11" s="156">
        <v>1.4830000000000001</v>
      </c>
      <c r="D11" s="156">
        <v>6.3929999999999998</v>
      </c>
      <c r="E11" s="156">
        <v>0</v>
      </c>
      <c r="F11" s="156">
        <v>0.87</v>
      </c>
      <c r="G11" s="156">
        <v>3.35</v>
      </c>
    </row>
    <row r="12" spans="1:10" s="12" customFormat="1" ht="13.95" customHeight="1" x14ac:dyDescent="0.3">
      <c r="A12" s="156">
        <v>1.5</v>
      </c>
      <c r="B12" s="156">
        <v>0.14000000000000001</v>
      </c>
      <c r="C12" s="156">
        <v>1.5</v>
      </c>
      <c r="D12" s="156">
        <v>6.2069999999999999</v>
      </c>
      <c r="E12" s="156">
        <v>0</v>
      </c>
      <c r="F12" s="156">
        <v>1.1399999999999999</v>
      </c>
      <c r="G12" s="156">
        <v>3.351</v>
      </c>
    </row>
    <row r="13" spans="1:10" s="12" customFormat="1" ht="13.95" customHeight="1" x14ac:dyDescent="0.3">
      <c r="A13" s="156">
        <v>1.552</v>
      </c>
      <c r="B13" s="156">
        <v>0.41</v>
      </c>
      <c r="C13" s="156">
        <v>1.552</v>
      </c>
      <c r="D13" s="156">
        <v>6.2069999999999999</v>
      </c>
      <c r="E13" s="156">
        <v>0</v>
      </c>
      <c r="F13" s="156">
        <v>1.99</v>
      </c>
      <c r="G13" s="156">
        <v>3.3519999999999999</v>
      </c>
    </row>
    <row r="14" spans="1:10" s="12" customFormat="1" ht="14.1" customHeight="1" x14ac:dyDescent="0.3">
      <c r="A14" s="156">
        <v>1.6</v>
      </c>
      <c r="B14" s="156">
        <v>0.61</v>
      </c>
      <c r="C14" s="156">
        <v>1.6</v>
      </c>
      <c r="D14" s="156">
        <v>6.2069999999999999</v>
      </c>
      <c r="E14" s="156">
        <v>0</v>
      </c>
      <c r="F14" s="156">
        <v>2.27</v>
      </c>
      <c r="G14" s="156">
        <v>3.3530000000000002</v>
      </c>
    </row>
    <row r="15" spans="1:10" s="12" customFormat="1" ht="13.95" customHeight="1" x14ac:dyDescent="0.3">
      <c r="A15" s="156">
        <v>1.619</v>
      </c>
      <c r="B15" s="156">
        <v>0.77</v>
      </c>
      <c r="C15" s="156">
        <v>1.6519999999999999</v>
      </c>
      <c r="D15" s="156">
        <v>6.133</v>
      </c>
      <c r="E15" s="156">
        <v>0</v>
      </c>
      <c r="F15" s="156">
        <v>2.46</v>
      </c>
      <c r="G15" s="156">
        <v>3.3540000000000001</v>
      </c>
    </row>
    <row r="16" spans="1:10" s="12" customFormat="1" ht="13.95" customHeight="1" x14ac:dyDescent="0.3">
      <c r="A16" s="156">
        <v>1.65</v>
      </c>
      <c r="B16" s="156">
        <v>0.97</v>
      </c>
      <c r="C16" s="156">
        <v>1.6859999999999999</v>
      </c>
      <c r="D16" s="156">
        <v>6.048</v>
      </c>
      <c r="E16" s="156">
        <v>0</v>
      </c>
      <c r="F16" s="156">
        <v>2.68</v>
      </c>
      <c r="G16" s="156">
        <v>3.355</v>
      </c>
    </row>
    <row r="17" spans="1:7" s="12" customFormat="1" ht="14.1" customHeight="1" x14ac:dyDescent="0.3">
      <c r="A17" s="156">
        <v>1.7210000000000001</v>
      </c>
      <c r="B17" s="156">
        <v>1.19</v>
      </c>
      <c r="C17" s="156">
        <v>1.7210000000000001</v>
      </c>
      <c r="D17" s="156">
        <v>6</v>
      </c>
      <c r="E17" s="156">
        <v>0</v>
      </c>
      <c r="F17" s="156">
        <v>3.48</v>
      </c>
      <c r="G17" s="156">
        <v>3.3559999999999999</v>
      </c>
    </row>
    <row r="18" spans="1:7" s="12" customFormat="1" ht="13.95" customHeight="1" x14ac:dyDescent="0.3">
      <c r="A18" s="156">
        <v>1.75</v>
      </c>
      <c r="B18" s="156">
        <v>1.43</v>
      </c>
      <c r="C18" s="156">
        <v>1.75</v>
      </c>
      <c r="D18" s="156">
        <v>5.9630000000000001</v>
      </c>
      <c r="E18" s="156">
        <v>0</v>
      </c>
      <c r="F18" s="156">
        <v>3.85</v>
      </c>
      <c r="G18" s="156">
        <v>3.3570000000000002</v>
      </c>
    </row>
    <row r="19" spans="1:7" s="12" customFormat="1" ht="13.95" customHeight="1" x14ac:dyDescent="0.3">
      <c r="A19" s="156">
        <v>1.784</v>
      </c>
      <c r="B19" s="156">
        <v>1.49</v>
      </c>
      <c r="C19" s="156">
        <v>1.784</v>
      </c>
      <c r="D19" s="156">
        <v>5.9630000000000001</v>
      </c>
      <c r="E19" s="156">
        <v>0</v>
      </c>
      <c r="F19" s="156">
        <v>4.05</v>
      </c>
      <c r="G19" s="156">
        <v>3.3580000000000001</v>
      </c>
    </row>
    <row r="20" spans="1:7" s="12" customFormat="1" ht="14.1" customHeight="1" x14ac:dyDescent="0.3">
      <c r="A20" s="156">
        <v>1.8</v>
      </c>
      <c r="B20" s="156">
        <v>1.96</v>
      </c>
      <c r="C20" s="156">
        <v>1.8540000000000001</v>
      </c>
      <c r="D20" s="156">
        <v>5.8760000000000003</v>
      </c>
      <c r="E20" s="156">
        <v>0</v>
      </c>
      <c r="F20" s="156">
        <v>4.2300000000000004</v>
      </c>
      <c r="G20" s="156">
        <v>3.359</v>
      </c>
    </row>
    <row r="21" spans="1:7" s="12" customFormat="1" ht="13.95" customHeight="1" x14ac:dyDescent="0.3">
      <c r="A21" s="156">
        <v>1.95</v>
      </c>
      <c r="B21" s="156">
        <v>2.56</v>
      </c>
      <c r="C21" s="156">
        <v>1.8879999999999999</v>
      </c>
      <c r="D21" s="156">
        <v>5.8259999999999996</v>
      </c>
      <c r="E21" s="156">
        <v>0</v>
      </c>
      <c r="F21" s="156">
        <v>4.74</v>
      </c>
      <c r="G21" s="156">
        <v>3.36</v>
      </c>
    </row>
    <row r="22" spans="1:7" s="12" customFormat="1" ht="13.95" customHeight="1" x14ac:dyDescent="0.3">
      <c r="A22" s="156">
        <v>2</v>
      </c>
      <c r="B22" s="156">
        <v>2.95</v>
      </c>
      <c r="C22" s="156">
        <v>1.921</v>
      </c>
      <c r="D22" s="156">
        <v>5.7850000000000001</v>
      </c>
      <c r="E22" s="156">
        <v>0</v>
      </c>
      <c r="F22" s="156">
        <v>5.49</v>
      </c>
      <c r="G22" s="156">
        <v>3.3610000000000002</v>
      </c>
    </row>
    <row r="23" spans="1:7" s="12" customFormat="1" ht="14.1" customHeight="1" x14ac:dyDescent="0.3">
      <c r="A23" s="156">
        <v>2.15</v>
      </c>
      <c r="B23" s="156">
        <v>3.31</v>
      </c>
      <c r="C23" s="156">
        <v>1.956</v>
      </c>
      <c r="D23" s="156">
        <v>5.734</v>
      </c>
      <c r="E23" s="156">
        <v>0</v>
      </c>
      <c r="F23" s="156">
        <v>5.71</v>
      </c>
      <c r="G23" s="156">
        <v>3.3620000000000001</v>
      </c>
    </row>
    <row r="24" spans="1:7" s="12" customFormat="1" ht="13.95" customHeight="1" x14ac:dyDescent="0.3">
      <c r="A24" s="156">
        <v>2.25</v>
      </c>
      <c r="B24" s="156">
        <v>3.72</v>
      </c>
      <c r="C24" s="156">
        <v>1.9910000000000001</v>
      </c>
      <c r="D24" s="156">
        <v>5.6829999999999998</v>
      </c>
      <c r="E24" s="156">
        <v>0</v>
      </c>
      <c r="F24" s="156">
        <v>5.92</v>
      </c>
      <c r="G24" s="156">
        <v>3.363</v>
      </c>
    </row>
    <row r="25" spans="1:7" s="12" customFormat="1" ht="13.95" customHeight="1" x14ac:dyDescent="0.3">
      <c r="A25" s="156">
        <v>2.2999999999999998</v>
      </c>
      <c r="B25" s="156">
        <v>3.72</v>
      </c>
      <c r="C25" s="156">
        <v>2.0649999999999999</v>
      </c>
      <c r="D25" s="156">
        <v>5.6340000000000003</v>
      </c>
      <c r="E25" s="156">
        <v>0</v>
      </c>
      <c r="F25" s="156">
        <v>6.94</v>
      </c>
      <c r="G25" s="156">
        <v>3.3639999999999999</v>
      </c>
    </row>
    <row r="26" spans="1:7" s="12" customFormat="1" ht="14.1" customHeight="1" x14ac:dyDescent="0.3">
      <c r="A26" s="156">
        <v>2.35</v>
      </c>
      <c r="B26" s="156">
        <v>4.6100000000000003</v>
      </c>
      <c r="C26" s="156">
        <v>2.0950000000000002</v>
      </c>
      <c r="D26" s="156">
        <v>5.5780000000000003</v>
      </c>
      <c r="E26" s="156">
        <v>0</v>
      </c>
      <c r="F26" s="156">
        <v>7.26</v>
      </c>
      <c r="G26" s="156">
        <v>3.3650000000000002</v>
      </c>
    </row>
    <row r="27" spans="1:7" s="12" customFormat="1" ht="13.95" customHeight="1" x14ac:dyDescent="0.3">
      <c r="A27" s="156">
        <v>2.4</v>
      </c>
      <c r="B27" s="156">
        <v>5.0999999999999996</v>
      </c>
      <c r="C27" s="156">
        <v>2.13</v>
      </c>
      <c r="D27" s="156">
        <v>5.5730000000000004</v>
      </c>
      <c r="E27" s="156">
        <v>0</v>
      </c>
      <c r="F27" s="156">
        <v>7.52</v>
      </c>
      <c r="G27" s="156">
        <v>3.3660000000000001</v>
      </c>
    </row>
    <row r="28" spans="1:7" s="113" customFormat="1" ht="13.95" customHeight="1" x14ac:dyDescent="0.3">
      <c r="A28" s="156">
        <v>2.4500000000000002</v>
      </c>
      <c r="B28" s="156">
        <v>5.16</v>
      </c>
      <c r="C28" s="156">
        <v>2.165</v>
      </c>
      <c r="D28" s="156">
        <v>5.4710000000000001</v>
      </c>
      <c r="E28" s="156">
        <v>0</v>
      </c>
      <c r="F28" s="156">
        <v>8.58</v>
      </c>
      <c r="G28" s="156">
        <v>3.367</v>
      </c>
    </row>
    <row r="29" spans="1:7" s="113" customFormat="1" ht="14.1" customHeight="1" x14ac:dyDescent="0.3">
      <c r="A29" s="156">
        <v>2.5</v>
      </c>
      <c r="B29" s="156">
        <v>5.16</v>
      </c>
      <c r="C29" s="156">
        <v>2.165</v>
      </c>
      <c r="D29" s="156">
        <v>5.4710000000000001</v>
      </c>
      <c r="E29" s="156">
        <v>0</v>
      </c>
      <c r="F29" s="156">
        <v>8.84</v>
      </c>
      <c r="G29" s="156">
        <v>3.3679999999999999</v>
      </c>
    </row>
    <row r="30" spans="1:7" s="113" customFormat="1" ht="13.95" customHeight="1" x14ac:dyDescent="0.3">
      <c r="A30" s="156">
        <v>2.6</v>
      </c>
      <c r="B30" s="156">
        <v>6.16</v>
      </c>
      <c r="C30" s="156">
        <v>2.2010000000000001</v>
      </c>
      <c r="D30" s="156">
        <v>5.4109999999999996</v>
      </c>
      <c r="E30" s="156">
        <v>0</v>
      </c>
      <c r="F30" s="156">
        <v>9.1</v>
      </c>
      <c r="G30" s="156">
        <v>3.3690000000000002</v>
      </c>
    </row>
    <row r="31" spans="1:7" s="113" customFormat="1" ht="13.95" customHeight="1" x14ac:dyDescent="0.3">
      <c r="A31" s="156">
        <v>2.65</v>
      </c>
      <c r="B31" s="156">
        <v>7.35</v>
      </c>
      <c r="C31" s="156">
        <v>2.2349999999999999</v>
      </c>
      <c r="D31" s="156">
        <v>5.2960000000000003</v>
      </c>
      <c r="E31" s="156">
        <v>0</v>
      </c>
      <c r="F31" s="156">
        <v>10.199999999999999</v>
      </c>
      <c r="G31" s="156">
        <v>3.37</v>
      </c>
    </row>
    <row r="32" spans="1:7" s="113" customFormat="1" ht="13.8" customHeight="1" x14ac:dyDescent="0.3">
      <c r="A32" s="156">
        <v>2.7</v>
      </c>
      <c r="B32" s="156">
        <v>8.7200000000000006</v>
      </c>
      <c r="C32" s="156">
        <v>2.2719999999999998</v>
      </c>
      <c r="D32" s="156">
        <v>5.2249999999999996</v>
      </c>
      <c r="E32" s="156">
        <v>0</v>
      </c>
      <c r="F32" s="156">
        <v>10.55</v>
      </c>
      <c r="G32" s="156">
        <v>3.371</v>
      </c>
    </row>
    <row r="33" spans="1:7" s="113" customFormat="1" ht="13.95" customHeight="1" x14ac:dyDescent="0.3">
      <c r="A33" s="156">
        <v>2.75</v>
      </c>
      <c r="B33" s="156">
        <v>9.4700000000000006</v>
      </c>
      <c r="C33" s="156">
        <v>2.3079999999999998</v>
      </c>
      <c r="D33" s="156">
        <v>5.1609999999999996</v>
      </c>
      <c r="E33" s="156">
        <v>0</v>
      </c>
      <c r="F33" s="156">
        <v>10.91</v>
      </c>
      <c r="G33" s="156">
        <v>3.3719999999999999</v>
      </c>
    </row>
    <row r="34" spans="1:7" s="113" customFormat="1" ht="13.95" customHeight="1" x14ac:dyDescent="0.3">
      <c r="A34" s="156">
        <v>2.8</v>
      </c>
      <c r="B34" s="156">
        <v>9.4700000000000006</v>
      </c>
      <c r="C34" s="156">
        <v>2.3450000000000002</v>
      </c>
      <c r="D34" s="156">
        <v>5.0869999999999997</v>
      </c>
      <c r="E34" s="156">
        <v>0</v>
      </c>
      <c r="F34" s="156">
        <v>12.07</v>
      </c>
      <c r="G34" s="156">
        <v>3.7850000000000001</v>
      </c>
    </row>
    <row r="35" spans="1:7" s="113" customFormat="1" ht="14.1" customHeight="1" x14ac:dyDescent="0.3">
      <c r="A35" s="156">
        <v>2.85</v>
      </c>
      <c r="B35" s="156">
        <v>10.24</v>
      </c>
      <c r="C35" s="156">
        <v>2.3809999999999998</v>
      </c>
      <c r="D35" s="156">
        <v>5.016</v>
      </c>
      <c r="E35" s="156">
        <v>0</v>
      </c>
      <c r="F35" s="156">
        <v>12.45</v>
      </c>
      <c r="G35" s="156">
        <v>3.7850000000000001</v>
      </c>
    </row>
    <row r="36" spans="1:7" s="113" customFormat="1" ht="14.4" customHeight="1" x14ac:dyDescent="0.3">
      <c r="A36" s="156">
        <v>2.9</v>
      </c>
      <c r="B36" s="156">
        <v>11.06</v>
      </c>
      <c r="C36" s="156">
        <v>2.4180000000000001</v>
      </c>
      <c r="D36" s="156">
        <v>4.9390000000000001</v>
      </c>
      <c r="E36" s="156">
        <v>0</v>
      </c>
      <c r="F36" s="156">
        <v>13.63</v>
      </c>
      <c r="G36" s="156">
        <v>3.7709999999999999</v>
      </c>
    </row>
    <row r="37" spans="1:7" s="113" customFormat="1" x14ac:dyDescent="0.3">
      <c r="A37" s="156">
        <v>2.95</v>
      </c>
      <c r="B37" s="156">
        <v>11.62</v>
      </c>
      <c r="C37" s="156">
        <v>2.4430000000000001</v>
      </c>
      <c r="D37" s="156">
        <v>4.8550000000000004</v>
      </c>
      <c r="E37" s="156">
        <v>0</v>
      </c>
      <c r="F37" s="156">
        <v>14.01</v>
      </c>
      <c r="G37" s="156">
        <v>3.7770000000000001</v>
      </c>
    </row>
    <row r="38" spans="1:7" s="113" customFormat="1" x14ac:dyDescent="0.3">
      <c r="A38" s="156">
        <v>3</v>
      </c>
      <c r="B38" s="156">
        <v>12.29</v>
      </c>
      <c r="C38" s="156">
        <v>2.468</v>
      </c>
      <c r="D38" s="156">
        <v>4.78</v>
      </c>
      <c r="E38" s="156">
        <v>0</v>
      </c>
      <c r="F38" s="156">
        <v>14.97</v>
      </c>
      <c r="G38" s="156">
        <v>3.2879999999999998</v>
      </c>
    </row>
    <row r="39" spans="1:7" s="12" customFormat="1" x14ac:dyDescent="0.3">
      <c r="A39" s="156">
        <v>3.05</v>
      </c>
      <c r="B39" s="156">
        <v>12.79</v>
      </c>
      <c r="C39" s="156">
        <v>2.4929999999999999</v>
      </c>
      <c r="D39" s="156">
        <v>4.7110000000000003</v>
      </c>
      <c r="E39" s="156">
        <v>0</v>
      </c>
      <c r="F39" s="156">
        <v>10.48</v>
      </c>
      <c r="G39" s="156">
        <v>3.2879999999999998</v>
      </c>
    </row>
    <row r="40" spans="1:7" s="12" customFormat="1" x14ac:dyDescent="0.3">
      <c r="A40" s="156">
        <v>3.1</v>
      </c>
      <c r="B40" s="156">
        <v>13.37</v>
      </c>
      <c r="C40" s="156">
        <v>2.5179999999999998</v>
      </c>
      <c r="D40" s="156">
        <v>4.6479999999999997</v>
      </c>
      <c r="E40" s="156">
        <v>0</v>
      </c>
      <c r="F40" s="156">
        <v>10.48</v>
      </c>
      <c r="G40" s="156">
        <v>3.2879999999999998</v>
      </c>
    </row>
    <row r="41" spans="1:7" s="12" customFormat="1" x14ac:dyDescent="0.3">
      <c r="A41" s="156">
        <v>3.15</v>
      </c>
      <c r="B41" s="156">
        <v>13.94</v>
      </c>
      <c r="C41" s="156">
        <v>2.5430000000000001</v>
      </c>
      <c r="D41" s="156">
        <v>4.5910000000000002</v>
      </c>
      <c r="E41" s="156">
        <v>0</v>
      </c>
      <c r="F41" s="156">
        <v>10.48</v>
      </c>
      <c r="G41" s="156">
        <v>3.2949999999999999</v>
      </c>
    </row>
    <row r="42" spans="1:7" s="12" customFormat="1" x14ac:dyDescent="0.3">
      <c r="A42" s="156">
        <v>3.2</v>
      </c>
      <c r="B42" s="156">
        <v>14.52</v>
      </c>
      <c r="C42" s="156">
        <v>2.5680000000000001</v>
      </c>
      <c r="D42" s="156">
        <v>4.5380000000000003</v>
      </c>
      <c r="E42" s="156">
        <v>0</v>
      </c>
      <c r="F42" s="156">
        <v>10.48</v>
      </c>
      <c r="G42" s="156">
        <v>3.2949999999999999</v>
      </c>
    </row>
    <row r="43" spans="1:7" s="12" customFormat="1" x14ac:dyDescent="0.3">
      <c r="A43" s="156">
        <v>3.25</v>
      </c>
      <c r="B43" s="156">
        <v>15.09</v>
      </c>
      <c r="C43" s="156">
        <v>2.593</v>
      </c>
      <c r="D43" s="156">
        <v>4.4889999999999999</v>
      </c>
      <c r="E43" s="156">
        <v>0</v>
      </c>
      <c r="F43" s="156">
        <v>10.48</v>
      </c>
      <c r="G43" s="156">
        <v>3.2879999999999998</v>
      </c>
    </row>
    <row r="44" spans="1:7" s="12" customFormat="1" x14ac:dyDescent="0.3">
      <c r="A44" s="156">
        <v>3.3</v>
      </c>
      <c r="B44" s="156">
        <v>15.67</v>
      </c>
      <c r="C44" s="156">
        <v>2.6179999999999999</v>
      </c>
      <c r="D44" s="156">
        <v>4.4429999999999996</v>
      </c>
      <c r="E44" s="156">
        <v>0</v>
      </c>
      <c r="F44" s="156">
        <v>10.48</v>
      </c>
      <c r="G44" s="156">
        <v>3.2869999999999999</v>
      </c>
    </row>
    <row r="45" spans="1:7" s="12" customFormat="1" x14ac:dyDescent="0.3">
      <c r="A45" s="156">
        <v>3.35</v>
      </c>
      <c r="B45" s="156">
        <v>16.239999999999998</v>
      </c>
      <c r="C45" s="156">
        <v>2.6429999999999998</v>
      </c>
      <c r="D45" s="156">
        <v>4.4009999999999998</v>
      </c>
      <c r="E45" s="156">
        <v>0</v>
      </c>
      <c r="F45" s="156">
        <v>10.48</v>
      </c>
      <c r="G45" s="156">
        <v>3.2879999999999998</v>
      </c>
    </row>
    <row r="46" spans="1:7" s="12" customFormat="1" x14ac:dyDescent="0.3">
      <c r="A46" s="156">
        <v>3.4</v>
      </c>
      <c r="B46" s="156">
        <v>16.809999999999999</v>
      </c>
      <c r="C46" s="156">
        <v>2.6680000000000001</v>
      </c>
      <c r="D46" s="156">
        <v>4.3620000000000001</v>
      </c>
      <c r="E46" s="156">
        <v>0</v>
      </c>
      <c r="F46" s="156">
        <v>10.48</v>
      </c>
      <c r="G46" s="156">
        <v>3.2879999999999998</v>
      </c>
    </row>
    <row r="47" spans="1:7" s="12" customFormat="1" x14ac:dyDescent="0.3">
      <c r="A47" s="156">
        <v>3.45</v>
      </c>
      <c r="B47" s="156">
        <v>17.39</v>
      </c>
      <c r="C47" s="156">
        <v>2.6930000000000001</v>
      </c>
      <c r="D47" s="156">
        <v>4.3250000000000002</v>
      </c>
      <c r="E47" s="156">
        <v>0</v>
      </c>
      <c r="F47" s="156">
        <v>10.48</v>
      </c>
      <c r="G47" s="156">
        <v>3.2919999999999998</v>
      </c>
    </row>
    <row r="48" spans="1:7" s="12" customFormat="1" x14ac:dyDescent="0.3">
      <c r="A48" s="156">
        <v>3.5</v>
      </c>
      <c r="B48" s="156">
        <v>17.96</v>
      </c>
      <c r="C48" s="156">
        <v>2.718</v>
      </c>
      <c r="D48" s="156">
        <v>4.2910000000000004</v>
      </c>
      <c r="E48" s="156">
        <v>0</v>
      </c>
      <c r="F48" s="156">
        <v>10.48</v>
      </c>
      <c r="G48" s="156">
        <v>3.2919999999999998</v>
      </c>
    </row>
    <row r="49" spans="1:7" s="12" customFormat="1" x14ac:dyDescent="0.3">
      <c r="A49" s="156">
        <v>3.55</v>
      </c>
      <c r="B49" s="156">
        <v>18.54</v>
      </c>
      <c r="C49" s="156">
        <v>2.7429999999999999</v>
      </c>
      <c r="D49" s="156">
        <v>4.258</v>
      </c>
      <c r="E49" s="156">
        <v>0</v>
      </c>
      <c r="F49" s="156">
        <v>10.48</v>
      </c>
      <c r="G49" s="156">
        <v>3.2919999999999998</v>
      </c>
    </row>
    <row r="50" spans="1:7" s="12" customFormat="1" x14ac:dyDescent="0.3">
      <c r="A50" s="156">
        <v>3.6</v>
      </c>
      <c r="B50" s="156">
        <v>19.11</v>
      </c>
      <c r="C50" s="156">
        <v>2.7629999999999999</v>
      </c>
      <c r="D50" s="156">
        <v>4.2279999999999998</v>
      </c>
      <c r="E50" s="156">
        <v>0</v>
      </c>
      <c r="F50" s="156">
        <v>10.48</v>
      </c>
      <c r="G50" s="156">
        <v>3.2919999999999998</v>
      </c>
    </row>
    <row r="51" spans="1:7" s="12" customFormat="1" x14ac:dyDescent="0.3">
      <c r="A51" s="156">
        <v>3.65</v>
      </c>
      <c r="B51" s="156">
        <v>19.690000000000001</v>
      </c>
      <c r="C51" s="156">
        <v>2.7930000000000001</v>
      </c>
      <c r="D51" s="156">
        <v>4.1989999999999998</v>
      </c>
      <c r="E51" s="156">
        <v>0</v>
      </c>
      <c r="F51" s="156">
        <v>10.48</v>
      </c>
      <c r="G51" s="156">
        <v>3.2919999999999998</v>
      </c>
    </row>
    <row r="52" spans="1:7" s="12" customFormat="1" x14ac:dyDescent="0.3">
      <c r="A52" s="156">
        <v>3.7</v>
      </c>
      <c r="B52" s="156">
        <v>20.260000000000002</v>
      </c>
      <c r="C52" s="156">
        <v>2.8180000000000001</v>
      </c>
      <c r="D52" s="156">
        <v>4.1719999999999997</v>
      </c>
      <c r="E52" s="156">
        <v>0</v>
      </c>
      <c r="F52" s="156">
        <v>10.48</v>
      </c>
      <c r="G52" s="156">
        <v>3.2879999999999998</v>
      </c>
    </row>
    <row r="53" spans="1:7" s="12" customFormat="1" x14ac:dyDescent="0.3">
      <c r="A53" s="156">
        <v>3.75</v>
      </c>
      <c r="B53" s="156">
        <v>20.84</v>
      </c>
      <c r="C53" s="156">
        <v>2.843</v>
      </c>
      <c r="D53" s="156">
        <v>4.1470000000000002</v>
      </c>
      <c r="E53" s="156">
        <v>0</v>
      </c>
      <c r="F53" s="156">
        <v>10.48</v>
      </c>
      <c r="G53" s="156">
        <v>3.3460000000000001</v>
      </c>
    </row>
    <row r="54" spans="1:7" s="12" customFormat="1" x14ac:dyDescent="0.3">
      <c r="A54" s="156">
        <v>3.8</v>
      </c>
      <c r="B54" s="156">
        <v>21.41</v>
      </c>
      <c r="C54" s="156">
        <v>2.8679999999999999</v>
      </c>
      <c r="D54" s="156">
        <v>4.1230000000000002</v>
      </c>
      <c r="E54" s="156">
        <v>0</v>
      </c>
      <c r="F54" s="156">
        <v>10.48</v>
      </c>
      <c r="G54" s="156">
        <v>3.3580000000000001</v>
      </c>
    </row>
    <row r="55" spans="1:7" s="12" customFormat="1" x14ac:dyDescent="0.3">
      <c r="A55" s="156">
        <v>3.85</v>
      </c>
      <c r="B55" s="156">
        <v>21.99</v>
      </c>
      <c r="C55" s="156">
        <v>2.8929999999999998</v>
      </c>
      <c r="D55" s="156">
        <v>4.0999999999999996</v>
      </c>
      <c r="E55" s="156">
        <v>0</v>
      </c>
      <c r="F55" s="156">
        <v>10.48</v>
      </c>
      <c r="G55" s="156">
        <v>3.37</v>
      </c>
    </row>
    <row r="56" spans="1:7" s="12" customFormat="1" x14ac:dyDescent="0.3">
      <c r="A56" s="156">
        <v>3.9</v>
      </c>
      <c r="B56" s="156">
        <v>22.56</v>
      </c>
      <c r="C56" s="156">
        <v>2.9180000000000001</v>
      </c>
      <c r="D56" s="156">
        <v>4.0780000000000003</v>
      </c>
      <c r="E56" s="156">
        <v>0</v>
      </c>
      <c r="F56" s="156">
        <v>10.48</v>
      </c>
      <c r="G56" s="156">
        <v>3.3820000000000001</v>
      </c>
    </row>
    <row r="57" spans="1:7" s="12" customFormat="1" x14ac:dyDescent="0.3">
      <c r="A57" s="156">
        <v>3.95</v>
      </c>
      <c r="B57" s="156">
        <v>23.14</v>
      </c>
      <c r="C57" s="156">
        <v>2.9430000000000001</v>
      </c>
      <c r="D57" s="156">
        <v>4.0579999999999998</v>
      </c>
      <c r="E57" s="156">
        <v>0</v>
      </c>
      <c r="F57" s="156">
        <v>10.48</v>
      </c>
      <c r="G57" s="156">
        <v>3.3959999999999999</v>
      </c>
    </row>
    <row r="58" spans="1:7" s="12" customFormat="1" x14ac:dyDescent="0.3">
      <c r="A58" s="156">
        <v>4</v>
      </c>
      <c r="B58" s="156">
        <v>23.71</v>
      </c>
      <c r="C58" s="156">
        <v>2.968</v>
      </c>
      <c r="D58" s="156">
        <v>4.0380000000000003</v>
      </c>
      <c r="E58" s="156">
        <v>0</v>
      </c>
      <c r="F58" s="156">
        <v>10.48</v>
      </c>
      <c r="G58" s="156">
        <v>3.4089999999999998</v>
      </c>
    </row>
    <row r="59" spans="1:7" s="12" customFormat="1" x14ac:dyDescent="0.3">
      <c r="A59" s="156">
        <v>4.05</v>
      </c>
      <c r="B59" s="156">
        <v>24.28</v>
      </c>
      <c r="C59" s="156">
        <v>2.9929999999999999</v>
      </c>
      <c r="D59" s="156">
        <v>4.0199999999999996</v>
      </c>
      <c r="E59" s="156">
        <v>0</v>
      </c>
      <c r="F59" s="156">
        <v>10.48</v>
      </c>
      <c r="G59" s="156">
        <v>3.42</v>
      </c>
    </row>
    <row r="60" spans="1:7" s="12" customFormat="1" x14ac:dyDescent="0.3">
      <c r="A60" s="156">
        <v>4.0999999999999996</v>
      </c>
      <c r="B60" s="156">
        <v>24.86</v>
      </c>
      <c r="C60" s="156">
        <v>3.0179999999999998</v>
      </c>
      <c r="D60" s="156">
        <v>4.0019999999999998</v>
      </c>
      <c r="E60" s="156">
        <v>0</v>
      </c>
      <c r="F60" s="156">
        <v>10.48</v>
      </c>
      <c r="G60" s="156">
        <v>3.43</v>
      </c>
    </row>
    <row r="61" spans="1:7" s="12" customFormat="1" x14ac:dyDescent="0.3">
      <c r="A61" s="156">
        <v>4.1500000000000004</v>
      </c>
      <c r="B61" s="156">
        <v>25.43</v>
      </c>
      <c r="C61" s="156">
        <v>3.0430000000000001</v>
      </c>
      <c r="D61" s="156">
        <v>3.9849999999999999</v>
      </c>
      <c r="E61" s="156">
        <v>0</v>
      </c>
      <c r="F61" s="156">
        <v>10.48</v>
      </c>
      <c r="G61" s="156">
        <v>3.44</v>
      </c>
    </row>
    <row r="62" spans="1:7" s="12" customFormat="1" x14ac:dyDescent="0.3">
      <c r="A62" s="156">
        <v>4.2</v>
      </c>
      <c r="B62" s="156">
        <v>26.01</v>
      </c>
      <c r="C62" s="156">
        <v>3.0680000000000001</v>
      </c>
      <c r="D62" s="156">
        <v>3.9689999999999999</v>
      </c>
      <c r="E62" s="156">
        <v>0</v>
      </c>
      <c r="F62" s="156">
        <v>10.48</v>
      </c>
      <c r="G62" s="156">
        <v>3.4710000000000001</v>
      </c>
    </row>
    <row r="63" spans="1:7" s="12" customFormat="1" x14ac:dyDescent="0.3">
      <c r="A63" s="156">
        <v>4.25</v>
      </c>
      <c r="B63" s="156">
        <v>26.58</v>
      </c>
      <c r="C63" s="156">
        <v>3.093</v>
      </c>
      <c r="D63" s="156">
        <v>3.9529999999999998</v>
      </c>
      <c r="E63" s="156">
        <v>0</v>
      </c>
      <c r="F63" s="156">
        <v>10.48</v>
      </c>
      <c r="G63" s="156">
        <v>3.4929999999999999</v>
      </c>
    </row>
    <row r="64" spans="1:7" s="12" customFormat="1" x14ac:dyDescent="0.3">
      <c r="A64" s="156">
        <v>4.3</v>
      </c>
      <c r="B64" s="156">
        <v>27.16</v>
      </c>
      <c r="C64" s="156">
        <v>3.1179999999999999</v>
      </c>
      <c r="D64" s="156">
        <v>3.9380000000000002</v>
      </c>
      <c r="E64" s="156">
        <v>0</v>
      </c>
      <c r="F64" s="156">
        <v>10.48</v>
      </c>
      <c r="G64" s="156">
        <v>3.504</v>
      </c>
    </row>
    <row r="65" spans="1:7" s="12" customFormat="1" x14ac:dyDescent="0.3">
      <c r="A65" s="156">
        <v>4.3499999999999996</v>
      </c>
      <c r="B65" s="156">
        <v>27.73</v>
      </c>
      <c r="C65" s="156">
        <v>3.1429999999999998</v>
      </c>
      <c r="D65" s="156">
        <v>3.9239999999999999</v>
      </c>
      <c r="E65" s="156">
        <v>0</v>
      </c>
      <c r="F65" s="156">
        <v>10.48</v>
      </c>
      <c r="G65" s="156">
        <v>3.5190000000000001</v>
      </c>
    </row>
    <row r="66" spans="1:7" s="12" customFormat="1" x14ac:dyDescent="0.3">
      <c r="A66" s="156">
        <v>4.4000000000000004</v>
      </c>
      <c r="B66" s="156">
        <v>28.31</v>
      </c>
      <c r="C66" s="156">
        <v>3.1680000000000001</v>
      </c>
      <c r="D66" s="156">
        <v>3.91</v>
      </c>
      <c r="E66" s="156">
        <v>0</v>
      </c>
      <c r="F66" s="156">
        <v>10.48</v>
      </c>
      <c r="G66" s="156">
        <v>3.5350000000000001</v>
      </c>
    </row>
    <row r="67" spans="1:7" s="12" customFormat="1" x14ac:dyDescent="0.3">
      <c r="A67" s="156">
        <v>4.45</v>
      </c>
      <c r="B67" s="156">
        <v>28.88</v>
      </c>
      <c r="C67" s="156">
        <v>3.1930000000000001</v>
      </c>
      <c r="D67" s="156">
        <v>3.8969999999999998</v>
      </c>
      <c r="E67" s="156">
        <v>0</v>
      </c>
      <c r="F67" s="156">
        <v>10.45</v>
      </c>
      <c r="G67" s="156">
        <v>3.5390000000000001</v>
      </c>
    </row>
    <row r="68" spans="1:7" s="12" customFormat="1" x14ac:dyDescent="0.3">
      <c r="A68" s="156">
        <v>4.5</v>
      </c>
      <c r="B68" s="156">
        <v>29.45</v>
      </c>
      <c r="C68" s="156">
        <v>3.218</v>
      </c>
      <c r="D68" s="156">
        <v>3.8839999999999999</v>
      </c>
      <c r="E68" s="156">
        <v>0</v>
      </c>
      <c r="F68" s="156">
        <v>9.77</v>
      </c>
      <c r="G68" s="156">
        <v>3.5430000000000001</v>
      </c>
    </row>
    <row r="69" spans="1:7" s="12" customFormat="1" x14ac:dyDescent="0.3">
      <c r="A69" s="156">
        <v>4.55</v>
      </c>
      <c r="B69" s="156">
        <v>30.03</v>
      </c>
      <c r="C69" s="156">
        <v>3.2370000000000001</v>
      </c>
      <c r="D69" s="156">
        <v>3.8690000000000002</v>
      </c>
      <c r="E69" s="156">
        <v>0</v>
      </c>
      <c r="F69" s="156">
        <v>9.4499999999999993</v>
      </c>
      <c r="G69" s="156">
        <v>3.5470000000000002</v>
      </c>
    </row>
    <row r="70" spans="1:7" s="12" customFormat="1" x14ac:dyDescent="0.3">
      <c r="A70" s="156">
        <v>4.5999999999999996</v>
      </c>
      <c r="B70" s="156">
        <v>30.13</v>
      </c>
      <c r="C70" s="156">
        <v>3.2480000000000002</v>
      </c>
      <c r="D70" s="156">
        <v>3.8559999999999999</v>
      </c>
      <c r="E70" s="156">
        <v>0</v>
      </c>
      <c r="F70" s="156">
        <v>2.84</v>
      </c>
      <c r="G70" s="156">
        <v>3.2719999999999998</v>
      </c>
    </row>
    <row r="71" spans="1:7" s="12" customFormat="1" x14ac:dyDescent="0.3">
      <c r="A71" s="156">
        <v>4.6340000000000003</v>
      </c>
      <c r="B71" s="156">
        <v>30.19</v>
      </c>
      <c r="C71" s="156">
        <v>3.2509999999999999</v>
      </c>
      <c r="D71" s="156">
        <v>3.8519999999999999</v>
      </c>
      <c r="E71" s="156">
        <v>0</v>
      </c>
      <c r="F71" s="156">
        <v>0.63</v>
      </c>
      <c r="G71" s="156">
        <v>3.2509999999999999</v>
      </c>
    </row>
    <row r="72" spans="1:7" x14ac:dyDescent="0.3">
      <c r="A72" s="156">
        <v>4.6440000000000001</v>
      </c>
      <c r="B72" s="156">
        <v>30.2</v>
      </c>
      <c r="C72" s="156">
        <v>3.2509999999999999</v>
      </c>
      <c r="D72" s="156">
        <v>3.8519999999999999</v>
      </c>
      <c r="E72" s="156">
        <v>0</v>
      </c>
      <c r="F72" s="156">
        <v>0</v>
      </c>
      <c r="G72" s="156">
        <v>3.2509999999999999</v>
      </c>
    </row>
  </sheetData>
  <mergeCells count="3">
    <mergeCell ref="A1:F1"/>
    <mergeCell ref="C2:E2"/>
    <mergeCell ref="A5:F5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80B3D4-A0DD-4919-82F0-00BB7A84B631}">
  <sheetPr codeName="Sheet8"/>
  <dimension ref="A1:L71"/>
  <sheetViews>
    <sheetView topLeftCell="A40" zoomScale="80" zoomScaleNormal="80" workbookViewId="0">
      <selection activeCell="G34" sqref="G34:G35"/>
    </sheetView>
  </sheetViews>
  <sheetFormatPr defaultRowHeight="14.4" x14ac:dyDescent="0.3"/>
  <cols>
    <col min="1" max="1" width="7.44140625" style="4" customWidth="1"/>
    <col min="2" max="2" width="9.33203125" customWidth="1"/>
    <col min="3" max="4" width="7.44140625" customWidth="1"/>
    <col min="5" max="5" width="9.5546875" customWidth="1"/>
    <col min="6" max="6" width="7.44140625" customWidth="1"/>
    <col min="10" max="10" width="15.6640625" bestFit="1" customWidth="1"/>
    <col min="12" max="12" width="19.77734375" style="103" bestFit="1" customWidth="1"/>
  </cols>
  <sheetData>
    <row r="1" spans="1:10" ht="12" customHeight="1" x14ac:dyDescent="0.3">
      <c r="A1" s="305" t="s">
        <v>1</v>
      </c>
      <c r="B1" s="305"/>
      <c r="C1" s="305"/>
      <c r="D1" s="305"/>
      <c r="E1" s="305"/>
      <c r="F1" s="305"/>
    </row>
    <row r="2" spans="1:10" ht="18" customHeight="1" x14ac:dyDescent="0.3">
      <c r="A2" s="100" t="s">
        <v>132</v>
      </c>
      <c r="B2" s="100" t="s">
        <v>133</v>
      </c>
      <c r="C2" s="306" t="s">
        <v>131</v>
      </c>
      <c r="D2" s="307"/>
      <c r="E2" s="307"/>
      <c r="F2" s="1"/>
    </row>
    <row r="3" spans="1:10" ht="14.85" customHeight="1" x14ac:dyDescent="0.3">
      <c r="A3" s="100"/>
      <c r="B3" s="3"/>
      <c r="C3" s="3" t="s">
        <v>25</v>
      </c>
      <c r="D3" s="3" t="s">
        <v>130</v>
      </c>
      <c r="E3" s="3" t="s">
        <v>39</v>
      </c>
      <c r="F3" s="3" t="s">
        <v>134</v>
      </c>
      <c r="G3" t="s">
        <v>155</v>
      </c>
    </row>
    <row r="4" spans="1:10" ht="15.15" customHeight="1" x14ac:dyDescent="0.3">
      <c r="A4" s="1" t="s">
        <v>2</v>
      </c>
      <c r="B4" s="3" t="s">
        <v>3</v>
      </c>
      <c r="C4" s="3" t="s">
        <v>0</v>
      </c>
      <c r="D4" s="3" t="s">
        <v>0</v>
      </c>
      <c r="E4" s="3" t="s">
        <v>0</v>
      </c>
      <c r="F4" s="3" t="s">
        <v>4</v>
      </c>
      <c r="G4" t="s">
        <v>156</v>
      </c>
    </row>
    <row r="5" spans="1:10" ht="12" customHeight="1" x14ac:dyDescent="0.3">
      <c r="A5" s="305" t="s">
        <v>1</v>
      </c>
      <c r="B5" s="305"/>
      <c r="C5" s="305"/>
      <c r="D5" s="305"/>
      <c r="E5" s="305"/>
      <c r="F5" s="305"/>
      <c r="J5" s="102"/>
    </row>
    <row r="6" spans="1:10" s="12" customFormat="1" ht="15" customHeight="1" x14ac:dyDescent="0.3">
      <c r="A6" s="156">
        <v>1.452</v>
      </c>
      <c r="B6" s="156">
        <v>0</v>
      </c>
      <c r="C6" s="156">
        <v>1.452</v>
      </c>
      <c r="D6" s="156">
        <v>6.5</v>
      </c>
      <c r="E6" s="156">
        <v>-3.968</v>
      </c>
      <c r="F6" s="156">
        <v>0</v>
      </c>
      <c r="G6" s="156">
        <v>1.452</v>
      </c>
      <c r="I6" s="101"/>
    </row>
    <row r="7" spans="1:10" s="12" customFormat="1" ht="13.95" customHeight="1" x14ac:dyDescent="0.3">
      <c r="A7" s="156">
        <v>1.5</v>
      </c>
      <c r="B7" s="156">
        <v>0</v>
      </c>
      <c r="C7" s="156">
        <v>1.5169999999999999</v>
      </c>
      <c r="D7" s="156">
        <v>6.5</v>
      </c>
      <c r="E7" s="156">
        <v>-3.7650000000000001</v>
      </c>
      <c r="F7" s="156">
        <v>0</v>
      </c>
      <c r="G7" s="156">
        <v>1.5169999999999999</v>
      </c>
    </row>
    <row r="8" spans="1:10" s="12" customFormat="1" ht="14.1" customHeight="1" x14ac:dyDescent="0.3">
      <c r="A8" s="156">
        <v>1.55</v>
      </c>
      <c r="B8" s="156">
        <v>0.01</v>
      </c>
      <c r="C8" s="156">
        <v>1.5249999999999999</v>
      </c>
      <c r="D8" s="156">
        <v>6.3490000000000002</v>
      </c>
      <c r="E8" s="156">
        <v>-3.129</v>
      </c>
      <c r="F8" s="156">
        <v>0.01</v>
      </c>
      <c r="G8" s="156">
        <v>1.5249999999999999</v>
      </c>
    </row>
    <row r="9" spans="1:10" s="12" customFormat="1" ht="13.95" customHeight="1" x14ac:dyDescent="0.3">
      <c r="A9" s="156">
        <v>1.6</v>
      </c>
      <c r="B9" s="156">
        <v>0.01</v>
      </c>
      <c r="C9" s="156">
        <v>1.621</v>
      </c>
      <c r="D9" s="156">
        <v>6.3529999999999998</v>
      </c>
      <c r="E9" s="156">
        <v>-2.7730000000000001</v>
      </c>
      <c r="F9" s="156">
        <v>0.01</v>
      </c>
      <c r="G9" s="156">
        <v>1.621</v>
      </c>
    </row>
    <row r="10" spans="1:10" s="12" customFormat="1" ht="13.95" customHeight="1" x14ac:dyDescent="0.3">
      <c r="A10" s="156">
        <v>1.65</v>
      </c>
      <c r="B10" s="156">
        <v>0.01</v>
      </c>
      <c r="C10" s="156">
        <v>1.671</v>
      </c>
      <c r="D10" s="156">
        <v>6.3490000000000002</v>
      </c>
      <c r="E10" s="156">
        <v>-2.9409999999999998</v>
      </c>
      <c r="F10" s="156">
        <v>0.01</v>
      </c>
      <c r="G10" s="156">
        <v>1.671</v>
      </c>
    </row>
    <row r="11" spans="1:10" s="12" customFormat="1" ht="14.1" customHeight="1" x14ac:dyDescent="0.3">
      <c r="A11" s="156">
        <v>1.7</v>
      </c>
      <c r="B11" s="156">
        <v>0.02</v>
      </c>
      <c r="C11" s="156">
        <v>1.71</v>
      </c>
      <c r="D11" s="156">
        <v>6.3390000000000004</v>
      </c>
      <c r="E11" s="156">
        <v>-2.7730000000000001</v>
      </c>
      <c r="F11" s="156">
        <v>0.02</v>
      </c>
      <c r="G11" s="156">
        <v>1.71</v>
      </c>
    </row>
    <row r="12" spans="1:10" s="12" customFormat="1" ht="13.95" customHeight="1" x14ac:dyDescent="0.3">
      <c r="A12" s="156">
        <v>1.75</v>
      </c>
      <c r="B12" s="156">
        <v>0.04</v>
      </c>
      <c r="C12" s="156">
        <v>1.7390000000000001</v>
      </c>
      <c r="D12" s="156">
        <v>6.2249999999999996</v>
      </c>
      <c r="E12" s="156">
        <v>-2.9660000000000002</v>
      </c>
      <c r="F12" s="156">
        <v>0.04</v>
      </c>
      <c r="G12" s="156">
        <v>1.7390000000000001</v>
      </c>
    </row>
    <row r="13" spans="1:10" s="12" customFormat="1" ht="13.95" customHeight="1" x14ac:dyDescent="0.3">
      <c r="A13" s="156">
        <v>1.8</v>
      </c>
      <c r="B13" s="156">
        <v>7.0000000000000007E-2</v>
      </c>
      <c r="C13" s="156">
        <v>1.7649999999999999</v>
      </c>
      <c r="D13" s="156">
        <v>6.2220000000000004</v>
      </c>
      <c r="E13" s="156">
        <v>-3.266</v>
      </c>
      <c r="F13" s="156">
        <v>7.0000000000000007E-2</v>
      </c>
      <c r="G13" s="156">
        <v>1.7649999999999999</v>
      </c>
    </row>
    <row r="14" spans="1:10" s="12" customFormat="1" ht="14.1" customHeight="1" x14ac:dyDescent="0.3">
      <c r="A14" s="156">
        <v>1.85</v>
      </c>
      <c r="B14" s="156">
        <v>0.1</v>
      </c>
      <c r="C14" s="156">
        <v>1.81</v>
      </c>
      <c r="D14" s="156">
        <v>6.2220000000000004</v>
      </c>
      <c r="E14" s="156">
        <v>-3.266</v>
      </c>
      <c r="F14" s="156">
        <v>0.1</v>
      </c>
      <c r="G14" s="156">
        <v>1.81</v>
      </c>
    </row>
    <row r="15" spans="1:10" s="12" customFormat="1" ht="13.95" customHeight="1" x14ac:dyDescent="0.3">
      <c r="A15" s="156">
        <v>1.9</v>
      </c>
      <c r="B15" s="156">
        <v>0.14000000000000001</v>
      </c>
      <c r="C15" s="156">
        <v>1.81</v>
      </c>
      <c r="D15" s="156">
        <v>6.2220000000000004</v>
      </c>
      <c r="E15" s="156">
        <v>-3.266</v>
      </c>
      <c r="F15" s="156">
        <v>0.33</v>
      </c>
      <c r="G15" s="156">
        <v>4.2430000000000003</v>
      </c>
    </row>
    <row r="16" spans="1:10" s="12" customFormat="1" ht="13.95" customHeight="1" x14ac:dyDescent="0.3">
      <c r="A16" s="156">
        <v>1.95</v>
      </c>
      <c r="B16" s="156">
        <v>0.2</v>
      </c>
      <c r="C16" s="156">
        <v>1.847</v>
      </c>
      <c r="D16" s="156">
        <v>6.1619999999999999</v>
      </c>
      <c r="E16" s="156">
        <v>-3.2839999999999998</v>
      </c>
      <c r="F16" s="156">
        <v>0.5</v>
      </c>
      <c r="G16" s="156">
        <v>4.4809999999999999</v>
      </c>
    </row>
    <row r="17" spans="1:7" s="12" customFormat="1" ht="14.1" customHeight="1" x14ac:dyDescent="0.3">
      <c r="A17" s="156">
        <v>2</v>
      </c>
      <c r="B17" s="156">
        <v>0.27</v>
      </c>
      <c r="C17" s="156">
        <v>1.901</v>
      </c>
      <c r="D17" s="156">
        <v>6.0919999999999996</v>
      </c>
      <c r="E17" s="156">
        <v>-3.2869999999999999</v>
      </c>
      <c r="F17" s="156">
        <v>0.6</v>
      </c>
      <c r="G17" s="156">
        <v>4.4809999999999999</v>
      </c>
    </row>
    <row r="18" spans="1:7" s="12" customFormat="1" ht="13.95" customHeight="1" x14ac:dyDescent="0.3">
      <c r="A18" s="156">
        <v>2.0499999999999998</v>
      </c>
      <c r="B18" s="156">
        <v>0.39</v>
      </c>
      <c r="C18" s="156">
        <v>1.921</v>
      </c>
      <c r="D18" s="156">
        <v>6.0919999999999996</v>
      </c>
      <c r="E18" s="156">
        <v>-3.3639999999999999</v>
      </c>
      <c r="F18" s="156">
        <v>0.7</v>
      </c>
      <c r="G18" s="156">
        <v>4.4809999999999999</v>
      </c>
    </row>
    <row r="19" spans="1:7" s="12" customFormat="1" ht="13.95" customHeight="1" x14ac:dyDescent="0.3">
      <c r="A19" s="156">
        <v>2.1</v>
      </c>
      <c r="B19" s="156">
        <v>0.52</v>
      </c>
      <c r="C19" s="156">
        <v>1.98</v>
      </c>
      <c r="D19" s="156">
        <v>6.0919999999999996</v>
      </c>
      <c r="E19" s="156">
        <v>-3.3740000000000001</v>
      </c>
      <c r="F19" s="156">
        <v>0.8</v>
      </c>
      <c r="G19" s="156">
        <v>4.4809999999999999</v>
      </c>
    </row>
    <row r="20" spans="1:7" s="12" customFormat="1" ht="14.1" customHeight="1" x14ac:dyDescent="0.3">
      <c r="A20" s="156">
        <v>2.15</v>
      </c>
      <c r="B20" s="156">
        <v>0.57999999999999996</v>
      </c>
      <c r="C20" s="156">
        <v>2.0470000000000002</v>
      </c>
      <c r="D20" s="156">
        <v>5.9749999999999996</v>
      </c>
      <c r="E20" s="156">
        <v>-3.2410000000000001</v>
      </c>
      <c r="F20" s="156">
        <v>0.94</v>
      </c>
      <c r="G20" s="156">
        <v>3.875</v>
      </c>
    </row>
    <row r="21" spans="1:7" s="12" customFormat="1" ht="13.95" customHeight="1" x14ac:dyDescent="0.3">
      <c r="A21" s="156">
        <v>2.2000000000000002</v>
      </c>
      <c r="B21" s="156">
        <v>0.85</v>
      </c>
      <c r="C21" s="156">
        <v>2.0840000000000001</v>
      </c>
      <c r="D21" s="156">
        <v>5.9749999999999996</v>
      </c>
      <c r="E21" s="156">
        <v>-3.2410000000000001</v>
      </c>
      <c r="F21" s="156">
        <v>1.37</v>
      </c>
      <c r="G21" s="156">
        <v>4.2430000000000003</v>
      </c>
    </row>
    <row r="22" spans="1:7" s="12" customFormat="1" ht="13.95" customHeight="1" x14ac:dyDescent="0.3">
      <c r="A22" s="156">
        <v>2.25</v>
      </c>
      <c r="B22" s="156">
        <v>1.08</v>
      </c>
      <c r="C22" s="156">
        <v>2.1219999999999999</v>
      </c>
      <c r="D22" s="156">
        <v>5.7480000000000002</v>
      </c>
      <c r="E22" s="156">
        <v>-3.1389999999999998</v>
      </c>
      <c r="F22" s="156">
        <v>1.94</v>
      </c>
      <c r="G22" s="156">
        <v>3.875</v>
      </c>
    </row>
    <row r="23" spans="1:7" s="12" customFormat="1" ht="14.1" customHeight="1" x14ac:dyDescent="0.3">
      <c r="A23" s="156">
        <v>2.2999999999999998</v>
      </c>
      <c r="B23" s="156">
        <v>1.35</v>
      </c>
      <c r="C23" s="156">
        <v>2.1219999999999999</v>
      </c>
      <c r="D23" s="156">
        <v>5.7480000000000002</v>
      </c>
      <c r="E23" s="156">
        <v>-3.1389999999999998</v>
      </c>
      <c r="F23" s="156">
        <v>2.4700000000000002</v>
      </c>
      <c r="G23" s="156">
        <v>4.976</v>
      </c>
    </row>
    <row r="24" spans="1:7" s="12" customFormat="1" ht="13.95" customHeight="1" x14ac:dyDescent="0.3">
      <c r="A24" s="156">
        <v>2.35</v>
      </c>
      <c r="B24" s="156">
        <v>1.65</v>
      </c>
      <c r="C24" s="156">
        <v>2.1970000000000001</v>
      </c>
      <c r="D24" s="156">
        <v>5.617</v>
      </c>
      <c r="E24" s="156">
        <v>-3.0910000000000002</v>
      </c>
      <c r="F24" s="156">
        <v>3.18</v>
      </c>
      <c r="G24" s="156">
        <v>4.5220000000000002</v>
      </c>
    </row>
    <row r="25" spans="1:7" s="12" customFormat="1" ht="13.95" customHeight="1" x14ac:dyDescent="0.3">
      <c r="A25" s="156">
        <v>2.4</v>
      </c>
      <c r="B25" s="156">
        <v>2.02</v>
      </c>
      <c r="C25" s="156">
        <v>2.1970000000000001</v>
      </c>
      <c r="D25" s="156">
        <v>5.617</v>
      </c>
      <c r="E25" s="156">
        <v>-3.0910000000000002</v>
      </c>
      <c r="F25" s="156">
        <v>4.6900000000000004</v>
      </c>
      <c r="G25" s="156">
        <v>4.5220000000000002</v>
      </c>
    </row>
    <row r="26" spans="1:7" s="12" customFormat="1" ht="14.1" customHeight="1" x14ac:dyDescent="0.3">
      <c r="A26" s="156">
        <v>2.4500000000000002</v>
      </c>
      <c r="B26" s="156">
        <v>2.38</v>
      </c>
      <c r="C26" s="156">
        <v>2.2309999999999999</v>
      </c>
      <c r="D26" s="156">
        <v>5.5620000000000003</v>
      </c>
      <c r="E26" s="156">
        <v>-3.0819999999999999</v>
      </c>
      <c r="F26" s="156">
        <v>5.17</v>
      </c>
      <c r="G26" s="156">
        <v>4.4059999999999997</v>
      </c>
    </row>
    <row r="27" spans="1:7" s="12" customFormat="1" ht="13.95" customHeight="1" x14ac:dyDescent="0.3">
      <c r="A27" s="156">
        <v>2.5</v>
      </c>
      <c r="B27" s="156">
        <v>2.7</v>
      </c>
      <c r="C27" s="156">
        <v>2.3010000000000002</v>
      </c>
      <c r="D27" s="156">
        <v>5.4939999999999998</v>
      </c>
      <c r="E27" s="156">
        <v>-3.069</v>
      </c>
      <c r="F27" s="156">
        <v>5.46</v>
      </c>
      <c r="G27" s="156">
        <v>4.4059999999999997</v>
      </c>
    </row>
    <row r="28" spans="1:7" s="113" customFormat="1" ht="13.95" customHeight="1" x14ac:dyDescent="0.3">
      <c r="A28" s="156">
        <v>2.5499999999999998</v>
      </c>
      <c r="B28" s="156">
        <v>3.14</v>
      </c>
      <c r="C28" s="156">
        <v>2.3010000000000002</v>
      </c>
      <c r="D28" s="156">
        <v>5.4939999999999998</v>
      </c>
      <c r="E28" s="156">
        <v>-3.069</v>
      </c>
      <c r="F28" s="156">
        <v>5.94</v>
      </c>
      <c r="G28" s="156">
        <v>4.4059999999999997</v>
      </c>
    </row>
    <row r="29" spans="1:7" s="113" customFormat="1" ht="14.1" customHeight="1" x14ac:dyDescent="0.3">
      <c r="A29" s="156">
        <v>2.6</v>
      </c>
      <c r="B29" s="156">
        <v>3.7</v>
      </c>
      <c r="C29" s="156">
        <v>2.37</v>
      </c>
      <c r="D29" s="156">
        <v>5.2329999999999997</v>
      </c>
      <c r="E29" s="156">
        <v>-3.0659999999999998</v>
      </c>
      <c r="F29" s="156">
        <v>6.58</v>
      </c>
      <c r="G29" s="156">
        <v>3.9340000000000002</v>
      </c>
    </row>
    <row r="30" spans="1:7" s="113" customFormat="1" ht="13.95" customHeight="1" x14ac:dyDescent="0.3">
      <c r="A30" s="156">
        <v>2.65</v>
      </c>
      <c r="B30" s="156">
        <v>4.17</v>
      </c>
      <c r="C30" s="156">
        <v>2.4700000000000002</v>
      </c>
      <c r="D30" s="156">
        <v>5.2329999999999997</v>
      </c>
      <c r="E30" s="156">
        <v>-3.0659999999999998</v>
      </c>
      <c r="F30" s="156">
        <v>7.58</v>
      </c>
      <c r="G30" s="156">
        <v>3.9340000000000002</v>
      </c>
    </row>
    <row r="31" spans="1:7" s="113" customFormat="1" ht="13.95" customHeight="1" x14ac:dyDescent="0.3">
      <c r="A31" s="156">
        <v>2.7</v>
      </c>
      <c r="B31" s="156">
        <v>4.7</v>
      </c>
      <c r="C31" s="156">
        <v>2.4390000000000001</v>
      </c>
      <c r="D31" s="156">
        <v>5.085</v>
      </c>
      <c r="E31" s="156">
        <v>-3.0670000000000002</v>
      </c>
      <c r="F31" s="156">
        <v>8.56</v>
      </c>
      <c r="G31" s="156">
        <v>3.9340000000000002</v>
      </c>
    </row>
    <row r="32" spans="1:7" s="113" customFormat="1" ht="13.8" customHeight="1" x14ac:dyDescent="0.3">
      <c r="A32" s="156">
        <v>2.75</v>
      </c>
      <c r="B32" s="156">
        <v>5.28</v>
      </c>
      <c r="C32" s="156">
        <v>2.5089999999999999</v>
      </c>
      <c r="D32" s="156">
        <v>5.085</v>
      </c>
      <c r="E32" s="156">
        <v>-3.0670000000000002</v>
      </c>
      <c r="F32" s="156">
        <v>9.48</v>
      </c>
      <c r="G32" s="156">
        <v>3.9340000000000002</v>
      </c>
    </row>
    <row r="33" spans="1:7" s="113" customFormat="1" ht="13.95" customHeight="1" x14ac:dyDescent="0.3">
      <c r="A33" s="156">
        <v>2.8</v>
      </c>
      <c r="B33" s="156">
        <v>5.89</v>
      </c>
      <c r="C33" s="156">
        <v>2.4390000000000001</v>
      </c>
      <c r="D33" s="156">
        <v>4.9950000000000001</v>
      </c>
      <c r="E33" s="156">
        <v>-3.069</v>
      </c>
      <c r="F33" s="156">
        <v>9.98</v>
      </c>
      <c r="G33" s="156">
        <v>3.9340000000000002</v>
      </c>
    </row>
    <row r="34" spans="1:7" s="113" customFormat="1" ht="13.95" customHeight="1" x14ac:dyDescent="0.3">
      <c r="A34" s="156">
        <v>2.85</v>
      </c>
      <c r="B34" s="156">
        <v>6.52</v>
      </c>
      <c r="C34" s="156">
        <v>2.544</v>
      </c>
      <c r="D34" s="156">
        <v>4.9109999999999996</v>
      </c>
      <c r="E34" s="156">
        <v>-3.069</v>
      </c>
      <c r="F34" s="156">
        <v>10.28</v>
      </c>
      <c r="G34" s="156">
        <v>3.9340000000000002</v>
      </c>
    </row>
    <row r="35" spans="1:7" s="113" customFormat="1" ht="14.1" customHeight="1" x14ac:dyDescent="0.3">
      <c r="A35" s="156">
        <v>2.9</v>
      </c>
      <c r="B35" s="156">
        <v>7.25</v>
      </c>
      <c r="C35" s="156">
        <v>2.5830000000000002</v>
      </c>
      <c r="D35" s="156">
        <v>4.8550000000000004</v>
      </c>
      <c r="E35" s="156">
        <v>-3.07</v>
      </c>
      <c r="F35" s="156">
        <v>11.62</v>
      </c>
      <c r="G35" s="156">
        <v>3.9340000000000002</v>
      </c>
    </row>
    <row r="36" spans="1:7" s="113" customFormat="1" ht="14.4" customHeight="1" x14ac:dyDescent="0.3">
      <c r="A36" s="156">
        <v>2.95</v>
      </c>
      <c r="B36" s="156">
        <v>7.98</v>
      </c>
      <c r="C36" s="156">
        <v>2.5790000000000002</v>
      </c>
      <c r="D36" s="156">
        <v>4.8319999999999999</v>
      </c>
      <c r="E36" s="156">
        <v>-3.0720000000000001</v>
      </c>
      <c r="F36" s="156">
        <v>10.28</v>
      </c>
      <c r="G36" s="156">
        <v>3.6859999999999999</v>
      </c>
    </row>
    <row r="37" spans="1:7" s="113" customFormat="1" x14ac:dyDescent="0.3">
      <c r="A37" s="156">
        <v>3</v>
      </c>
      <c r="B37" s="156">
        <v>8.6999999999999993</v>
      </c>
      <c r="C37" s="156">
        <v>2.6120000000000001</v>
      </c>
      <c r="D37" s="156">
        <v>4.766</v>
      </c>
      <c r="E37" s="156">
        <v>-3.0750000000000002</v>
      </c>
      <c r="F37" s="156">
        <v>10.52</v>
      </c>
      <c r="G37" s="156">
        <v>3.82</v>
      </c>
    </row>
    <row r="38" spans="1:7" s="113" customFormat="1" x14ac:dyDescent="0.3">
      <c r="A38" s="156">
        <v>3.05</v>
      </c>
      <c r="B38" s="156">
        <v>9.44</v>
      </c>
      <c r="C38" s="156">
        <v>2.6440000000000001</v>
      </c>
      <c r="D38" s="156">
        <v>4.7080000000000002</v>
      </c>
      <c r="E38" s="156">
        <v>-3.0790000000000002</v>
      </c>
      <c r="F38" s="156">
        <v>10.72</v>
      </c>
      <c r="G38" s="156">
        <v>3.7810000000000001</v>
      </c>
    </row>
    <row r="39" spans="1:7" s="12" customFormat="1" x14ac:dyDescent="0.3">
      <c r="A39" s="156">
        <v>3.1</v>
      </c>
      <c r="B39" s="156">
        <v>10.17</v>
      </c>
      <c r="C39" s="156">
        <v>2.677</v>
      </c>
      <c r="D39" s="156">
        <v>4.6580000000000004</v>
      </c>
      <c r="E39" s="156">
        <v>-3.0830000000000002</v>
      </c>
      <c r="F39" s="156">
        <v>10.93</v>
      </c>
      <c r="G39" s="156">
        <v>3.6789999999999998</v>
      </c>
    </row>
    <row r="40" spans="1:7" s="12" customFormat="1" x14ac:dyDescent="0.3">
      <c r="A40" s="156">
        <v>3.15</v>
      </c>
      <c r="B40" s="156">
        <v>10.91</v>
      </c>
      <c r="C40" s="156">
        <v>2.706</v>
      </c>
      <c r="D40" s="156">
        <v>4.6150000000000002</v>
      </c>
      <c r="E40" s="156">
        <v>-3.0859999999999999</v>
      </c>
      <c r="F40" s="156">
        <v>10.93</v>
      </c>
      <c r="G40" s="156">
        <v>3.6789999999999998</v>
      </c>
    </row>
    <row r="41" spans="1:7" s="12" customFormat="1" x14ac:dyDescent="0.3">
      <c r="A41" s="156">
        <v>3.2</v>
      </c>
      <c r="B41" s="156">
        <v>11.65</v>
      </c>
      <c r="C41" s="156">
        <v>2.7349999999999999</v>
      </c>
      <c r="D41" s="156">
        <v>4.5739999999999998</v>
      </c>
      <c r="E41" s="156">
        <v>-3.09</v>
      </c>
      <c r="F41" s="156">
        <v>11.09</v>
      </c>
      <c r="G41" s="156">
        <v>3.6459999999999999</v>
      </c>
    </row>
    <row r="42" spans="1:7" s="12" customFormat="1" x14ac:dyDescent="0.3">
      <c r="A42" s="156">
        <v>3.25</v>
      </c>
      <c r="B42" s="156">
        <v>12.39</v>
      </c>
      <c r="C42" s="156">
        <v>2.7650000000000001</v>
      </c>
      <c r="D42" s="156">
        <v>4.5430000000000001</v>
      </c>
      <c r="E42" s="156">
        <v>-3.093</v>
      </c>
      <c r="F42" s="156">
        <v>11.11</v>
      </c>
      <c r="G42" s="156">
        <v>3.64</v>
      </c>
    </row>
    <row r="43" spans="1:7" s="12" customFormat="1" x14ac:dyDescent="0.3">
      <c r="A43" s="156">
        <v>3.3</v>
      </c>
      <c r="B43" s="156">
        <v>13.13</v>
      </c>
      <c r="C43" s="156">
        <v>2.7930000000000001</v>
      </c>
      <c r="D43" s="156">
        <v>4.5129999999999999</v>
      </c>
      <c r="E43" s="156">
        <v>-3.0950000000000002</v>
      </c>
      <c r="F43" s="156">
        <v>11.17</v>
      </c>
      <c r="G43" s="156">
        <v>3.6269999999999998</v>
      </c>
    </row>
    <row r="44" spans="1:7" s="12" customFormat="1" x14ac:dyDescent="0.3">
      <c r="A44" s="156">
        <v>3.35</v>
      </c>
      <c r="B44" s="156">
        <v>13.88</v>
      </c>
      <c r="C44" s="156">
        <v>2.8220000000000001</v>
      </c>
      <c r="D44" s="156">
        <v>4.4859999999999998</v>
      </c>
      <c r="E44" s="156">
        <v>-3.0979999999999999</v>
      </c>
      <c r="F44" s="156">
        <v>11.17</v>
      </c>
      <c r="G44" s="156">
        <v>3.6179999999999999</v>
      </c>
    </row>
    <row r="45" spans="1:7" s="12" customFormat="1" x14ac:dyDescent="0.3">
      <c r="A45" s="156">
        <v>3.4</v>
      </c>
      <c r="B45" s="156">
        <v>14.62</v>
      </c>
      <c r="C45" s="156">
        <v>2.85</v>
      </c>
      <c r="D45" s="156">
        <v>4.4619999999999997</v>
      </c>
      <c r="E45" s="156">
        <v>-3.101</v>
      </c>
      <c r="F45" s="156">
        <v>11.24</v>
      </c>
      <c r="G45" s="156">
        <v>3.6179999999999999</v>
      </c>
    </row>
    <row r="46" spans="1:7" s="12" customFormat="1" x14ac:dyDescent="0.3">
      <c r="A46" s="156">
        <v>3.45</v>
      </c>
      <c r="B46" s="156">
        <v>15.37</v>
      </c>
      <c r="C46" s="156">
        <v>2.8780000000000001</v>
      </c>
      <c r="D46" s="156">
        <v>4.4400000000000004</v>
      </c>
      <c r="E46" s="156">
        <v>-3.1030000000000002</v>
      </c>
      <c r="F46" s="156">
        <v>11.3</v>
      </c>
      <c r="G46" s="156">
        <v>3.613</v>
      </c>
    </row>
    <row r="47" spans="1:7" s="12" customFormat="1" x14ac:dyDescent="0.3">
      <c r="A47" s="156">
        <v>3.5</v>
      </c>
      <c r="B47" s="156">
        <v>16.12</v>
      </c>
      <c r="C47" s="156">
        <v>2.9060000000000001</v>
      </c>
      <c r="D47" s="156">
        <v>4.42</v>
      </c>
      <c r="E47" s="156">
        <v>-3.105</v>
      </c>
      <c r="F47" s="156">
        <v>11.36</v>
      </c>
      <c r="G47" s="156">
        <v>3.6110000000000002</v>
      </c>
    </row>
    <row r="48" spans="1:7" s="12" customFormat="1" x14ac:dyDescent="0.3">
      <c r="A48" s="156">
        <v>3.55</v>
      </c>
      <c r="B48" s="156">
        <v>16.87</v>
      </c>
      <c r="C48" s="156">
        <v>2.9329999999999998</v>
      </c>
      <c r="D48" s="156">
        <v>4.4020000000000001</v>
      </c>
      <c r="E48" s="156">
        <v>-3.1080000000000001</v>
      </c>
      <c r="F48" s="156">
        <v>11.42</v>
      </c>
      <c r="G48" s="156">
        <v>3.6110000000000002</v>
      </c>
    </row>
    <row r="49" spans="1:7" s="12" customFormat="1" x14ac:dyDescent="0.3">
      <c r="A49" s="156">
        <v>3.6</v>
      </c>
      <c r="B49" s="156">
        <v>17.62</v>
      </c>
      <c r="C49" s="156">
        <v>2.9609999999999999</v>
      </c>
      <c r="D49" s="156">
        <v>4.3849999999999998</v>
      </c>
      <c r="E49" s="156">
        <v>-3.11</v>
      </c>
      <c r="F49" s="156">
        <v>11.48</v>
      </c>
      <c r="G49" s="156">
        <v>3.6110000000000002</v>
      </c>
    </row>
    <row r="50" spans="1:7" s="12" customFormat="1" x14ac:dyDescent="0.3">
      <c r="A50" s="156">
        <v>3.65</v>
      </c>
      <c r="B50" s="156">
        <v>18.37</v>
      </c>
      <c r="C50" s="156">
        <v>2.988</v>
      </c>
      <c r="D50" s="156">
        <v>4.3689999999999998</v>
      </c>
      <c r="E50" s="156">
        <v>-3.1120000000000001</v>
      </c>
      <c r="F50" s="156">
        <v>11.54</v>
      </c>
      <c r="G50" s="156">
        <v>3.621</v>
      </c>
    </row>
    <row r="51" spans="1:7" s="12" customFormat="1" x14ac:dyDescent="0.3">
      <c r="A51" s="156">
        <v>3.7</v>
      </c>
      <c r="B51" s="156">
        <v>19.12</v>
      </c>
      <c r="C51" s="156">
        <v>3.0150000000000001</v>
      </c>
      <c r="D51" s="156">
        <v>4.3540000000000001</v>
      </c>
      <c r="E51" s="156">
        <v>-3.1139999999999999</v>
      </c>
      <c r="F51" s="156">
        <v>11.6</v>
      </c>
      <c r="G51" s="156">
        <v>3.6280000000000001</v>
      </c>
    </row>
    <row r="52" spans="1:7" s="12" customFormat="1" x14ac:dyDescent="0.3">
      <c r="A52" s="156">
        <v>3.75</v>
      </c>
      <c r="B52" s="156">
        <v>19.88</v>
      </c>
      <c r="C52" s="156">
        <v>3.0419999999999998</v>
      </c>
      <c r="D52" s="156">
        <v>4.3419999999999996</v>
      </c>
      <c r="E52" s="156">
        <v>-3.1160000000000001</v>
      </c>
      <c r="F52" s="156">
        <v>11.66</v>
      </c>
      <c r="G52" s="156">
        <v>3.6280000000000001</v>
      </c>
    </row>
    <row r="53" spans="1:7" s="12" customFormat="1" x14ac:dyDescent="0.3">
      <c r="A53" s="156">
        <v>3.9</v>
      </c>
      <c r="B53" s="156">
        <v>22.15</v>
      </c>
      <c r="C53" s="156">
        <v>3.1219999999999999</v>
      </c>
      <c r="D53" s="156">
        <v>4.3070000000000004</v>
      </c>
      <c r="E53" s="156">
        <v>-3.1219999999999999</v>
      </c>
      <c r="F53" s="156">
        <v>11.79</v>
      </c>
      <c r="G53" s="156">
        <v>3.6</v>
      </c>
    </row>
    <row r="54" spans="1:7" s="12" customFormat="1" x14ac:dyDescent="0.3">
      <c r="A54" s="156">
        <v>3.95</v>
      </c>
      <c r="B54" s="156">
        <v>22.91</v>
      </c>
      <c r="C54" s="156">
        <v>3.149</v>
      </c>
      <c r="D54" s="156">
        <v>4.2969999999999997</v>
      </c>
      <c r="E54" s="156">
        <v>-3.1230000000000002</v>
      </c>
      <c r="F54" s="156">
        <v>11.84</v>
      </c>
      <c r="G54" s="156">
        <v>3.6</v>
      </c>
    </row>
    <row r="55" spans="1:7" s="12" customFormat="1" x14ac:dyDescent="0.3">
      <c r="A55" s="156">
        <v>4</v>
      </c>
      <c r="B55" s="156">
        <v>23.67</v>
      </c>
      <c r="C55" s="156">
        <v>3.1749999999999998</v>
      </c>
      <c r="D55" s="156">
        <v>4.2880000000000003</v>
      </c>
      <c r="E55" s="156">
        <v>-3.125</v>
      </c>
      <c r="F55" s="156">
        <v>11.89</v>
      </c>
      <c r="G55" s="156">
        <v>3.6</v>
      </c>
    </row>
    <row r="56" spans="1:7" s="12" customFormat="1" x14ac:dyDescent="0.3">
      <c r="A56" s="156">
        <v>4.05</v>
      </c>
      <c r="B56" s="156">
        <v>24.43</v>
      </c>
      <c r="C56" s="156">
        <v>3.202</v>
      </c>
      <c r="D56" s="156">
        <v>4.2789999999999999</v>
      </c>
      <c r="E56" s="156">
        <v>-3.1259999999999999</v>
      </c>
      <c r="F56" s="156">
        <v>11.94</v>
      </c>
      <c r="G56" s="156">
        <v>3.6</v>
      </c>
    </row>
    <row r="57" spans="1:7" s="12" customFormat="1" x14ac:dyDescent="0.3">
      <c r="A57" s="156">
        <v>4.0999999999999996</v>
      </c>
      <c r="B57" s="156">
        <v>25.19</v>
      </c>
      <c r="C57" s="156">
        <v>3.2280000000000002</v>
      </c>
      <c r="D57" s="156">
        <v>4.2709999999999999</v>
      </c>
      <c r="E57" s="156">
        <v>-3.1280000000000001</v>
      </c>
      <c r="F57" s="156">
        <v>11.98</v>
      </c>
      <c r="G57" s="156">
        <v>3.6</v>
      </c>
    </row>
    <row r="58" spans="1:7" s="12" customFormat="1" x14ac:dyDescent="0.3">
      <c r="A58" s="156">
        <v>4.1500000000000004</v>
      </c>
      <c r="B58" s="156">
        <v>25.95</v>
      </c>
      <c r="C58" s="156">
        <v>3.254</v>
      </c>
      <c r="D58" s="156">
        <v>4.2629999999999999</v>
      </c>
      <c r="E58" s="156">
        <v>-3.129</v>
      </c>
      <c r="F58" s="156">
        <v>12.03</v>
      </c>
      <c r="G58" s="156">
        <v>3.6</v>
      </c>
    </row>
    <row r="59" spans="1:7" s="12" customFormat="1" x14ac:dyDescent="0.3">
      <c r="A59" s="156">
        <v>4.2</v>
      </c>
      <c r="B59" s="156">
        <v>26.71</v>
      </c>
      <c r="C59" s="156">
        <v>3.2810000000000001</v>
      </c>
      <c r="D59" s="156">
        <v>4.2560000000000002</v>
      </c>
      <c r="E59" s="156">
        <v>-3.13</v>
      </c>
      <c r="F59" s="156">
        <v>12.08</v>
      </c>
      <c r="G59" s="156">
        <v>3.6</v>
      </c>
    </row>
    <row r="60" spans="1:7" s="12" customFormat="1" x14ac:dyDescent="0.3">
      <c r="A60" s="156">
        <v>4.25</v>
      </c>
      <c r="B60" s="156">
        <v>27.48</v>
      </c>
      <c r="C60" s="156">
        <v>3.3069999999999999</v>
      </c>
      <c r="D60" s="156">
        <v>4.2489999999999997</v>
      </c>
      <c r="E60" s="156">
        <v>-3.1320000000000001</v>
      </c>
      <c r="F60" s="156">
        <v>12.13</v>
      </c>
      <c r="G60" s="156">
        <v>3.6</v>
      </c>
    </row>
    <row r="61" spans="1:7" s="12" customFormat="1" x14ac:dyDescent="0.3">
      <c r="A61" s="156">
        <v>4.3</v>
      </c>
      <c r="B61" s="156">
        <v>28.24</v>
      </c>
      <c r="C61" s="156">
        <v>3.3330000000000002</v>
      </c>
      <c r="D61" s="156">
        <v>4.242</v>
      </c>
      <c r="E61" s="156">
        <v>-3.133</v>
      </c>
      <c r="F61" s="156">
        <v>12.18</v>
      </c>
      <c r="G61" s="156">
        <v>3.6</v>
      </c>
    </row>
    <row r="62" spans="1:7" s="12" customFormat="1" x14ac:dyDescent="0.3">
      <c r="A62" s="156">
        <v>4.3499999999999996</v>
      </c>
      <c r="B62" s="156">
        <v>29.01</v>
      </c>
      <c r="C62" s="156">
        <v>3.36</v>
      </c>
      <c r="D62" s="156">
        <v>4.2359999999999998</v>
      </c>
      <c r="E62" s="156">
        <v>-3.1360000000000001</v>
      </c>
      <c r="F62" s="156">
        <v>12.23</v>
      </c>
      <c r="G62" s="156">
        <v>3.6</v>
      </c>
    </row>
    <row r="63" spans="1:7" s="12" customFormat="1" x14ac:dyDescent="0.3">
      <c r="A63" s="156">
        <v>4.4000000000000004</v>
      </c>
      <c r="B63" s="156">
        <v>29.78</v>
      </c>
      <c r="C63" s="156">
        <v>3.3860000000000001</v>
      </c>
      <c r="D63" s="156">
        <v>4.2300000000000004</v>
      </c>
      <c r="E63" s="156">
        <v>-3.1360000000000001</v>
      </c>
      <c r="F63" s="156">
        <v>12.27</v>
      </c>
      <c r="G63" s="156">
        <v>3.6</v>
      </c>
    </row>
    <row r="64" spans="1:7" s="12" customFormat="1" x14ac:dyDescent="0.3">
      <c r="A64" s="156">
        <v>4.45</v>
      </c>
      <c r="B64" s="156">
        <v>30.54</v>
      </c>
      <c r="C64" s="156">
        <v>3.4119999999999999</v>
      </c>
      <c r="D64" s="156">
        <v>4.2229999999999999</v>
      </c>
      <c r="E64" s="156">
        <v>-3.1389999999999998</v>
      </c>
      <c r="F64" s="156">
        <v>11.37</v>
      </c>
      <c r="G64" s="156">
        <v>3.6</v>
      </c>
    </row>
    <row r="65" spans="1:7" s="12" customFormat="1" x14ac:dyDescent="0.3">
      <c r="A65" s="156">
        <v>4.5</v>
      </c>
      <c r="B65" s="156">
        <v>31.14</v>
      </c>
      <c r="C65" s="156">
        <v>3.4319999999999999</v>
      </c>
      <c r="D65" s="156">
        <v>4.2089999999999996</v>
      </c>
      <c r="E65" s="156">
        <v>-3.14</v>
      </c>
      <c r="F65" s="156">
        <v>8.0500000000000007</v>
      </c>
      <c r="G65" s="156">
        <v>3.6</v>
      </c>
    </row>
    <row r="66" spans="1:7" s="12" customFormat="1" x14ac:dyDescent="0.3">
      <c r="A66" s="156">
        <v>4.55</v>
      </c>
      <c r="B66" s="156">
        <v>31.78</v>
      </c>
      <c r="C66" s="156">
        <v>3.4460000000000002</v>
      </c>
      <c r="D66" s="156">
        <v>4.1920000000000002</v>
      </c>
      <c r="E66" s="156">
        <v>-3.141</v>
      </c>
      <c r="F66" s="156">
        <v>5.07</v>
      </c>
      <c r="G66" s="156">
        <v>3.6</v>
      </c>
    </row>
    <row r="67" spans="1:7" s="12" customFormat="1" x14ac:dyDescent="0.3">
      <c r="A67" s="156">
        <v>4.5999999999999996</v>
      </c>
      <c r="B67" s="156">
        <v>31.84</v>
      </c>
      <c r="C67" s="156">
        <v>3.4540000000000002</v>
      </c>
      <c r="D67" s="156">
        <v>4.1779999999999999</v>
      </c>
      <c r="E67" s="156">
        <v>-3.141</v>
      </c>
      <c r="F67" s="156">
        <v>2.3199999999999998</v>
      </c>
      <c r="G67" s="156">
        <v>3.6</v>
      </c>
    </row>
    <row r="68" spans="1:7" s="12" customFormat="1" x14ac:dyDescent="0.3">
      <c r="A68" s="156">
        <v>4.6340000000000003</v>
      </c>
      <c r="B68" s="156">
        <v>31.84</v>
      </c>
      <c r="C68" s="156">
        <v>3.4569999999999999</v>
      </c>
      <c r="D68" s="156">
        <v>4.173</v>
      </c>
      <c r="E68" s="156">
        <v>-3.141</v>
      </c>
      <c r="F68" s="156">
        <v>0.53</v>
      </c>
      <c r="G68" s="156">
        <v>3.6</v>
      </c>
    </row>
    <row r="69" spans="1:7" s="12" customFormat="1" x14ac:dyDescent="0.3">
      <c r="A69" s="156">
        <v>4.6440000000000001</v>
      </c>
      <c r="B69" s="156">
        <v>31.84</v>
      </c>
      <c r="C69" s="156">
        <v>3.4569999999999999</v>
      </c>
      <c r="D69" s="156">
        <v>4.173</v>
      </c>
      <c r="E69" s="156">
        <v>-3.141</v>
      </c>
      <c r="F69" s="156">
        <v>0</v>
      </c>
      <c r="G69" s="156">
        <v>3.6</v>
      </c>
    </row>
    <row r="70" spans="1:7" s="12" customFormat="1" x14ac:dyDescent="0.3">
      <c r="A70" s="1"/>
      <c r="B70" s="108"/>
      <c r="C70" s="108"/>
      <c r="D70" s="108"/>
      <c r="E70" s="108"/>
      <c r="F70" s="108"/>
    </row>
    <row r="71" spans="1:7" s="12" customFormat="1" x14ac:dyDescent="0.3">
      <c r="A71" s="1"/>
      <c r="B71" s="108"/>
      <c r="C71" s="108"/>
      <c r="D71" s="108"/>
      <c r="E71" s="108"/>
      <c r="F71" s="108"/>
    </row>
  </sheetData>
  <mergeCells count="3">
    <mergeCell ref="A1:F1"/>
    <mergeCell ref="C2:E2"/>
    <mergeCell ref="A5:F5"/>
  </mergeCells>
  <phoneticPr fontId="2" type="noConversion"/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082904-B81D-4F94-97A5-FE092F0A8BEC}">
  <sheetPr codeName="Sheet9"/>
  <dimension ref="A1:L71"/>
  <sheetViews>
    <sheetView zoomScale="80" zoomScaleNormal="80" workbookViewId="0">
      <selection activeCell="H22" sqref="H21:I22"/>
    </sheetView>
  </sheetViews>
  <sheetFormatPr defaultRowHeight="14.4" x14ac:dyDescent="0.3"/>
  <cols>
    <col min="1" max="1" width="7.44140625" style="4" customWidth="1"/>
    <col min="2" max="2" width="9.33203125" customWidth="1"/>
    <col min="3" max="4" width="7.44140625" customWidth="1"/>
    <col min="5" max="5" width="9.5546875" customWidth="1"/>
    <col min="6" max="6" width="7.44140625" customWidth="1"/>
    <col min="10" max="10" width="15.6640625" bestFit="1" customWidth="1"/>
    <col min="12" max="12" width="19.77734375" style="103" bestFit="1" customWidth="1"/>
  </cols>
  <sheetData>
    <row r="1" spans="1:10" ht="12" customHeight="1" x14ac:dyDescent="0.3">
      <c r="A1" s="305" t="s">
        <v>1</v>
      </c>
      <c r="B1" s="305"/>
      <c r="C1" s="305"/>
      <c r="D1" s="305"/>
      <c r="E1" s="305"/>
      <c r="F1" s="305"/>
    </row>
    <row r="2" spans="1:10" ht="18" customHeight="1" x14ac:dyDescent="0.3">
      <c r="A2" s="100" t="s">
        <v>132</v>
      </c>
      <c r="B2" s="100" t="s">
        <v>133</v>
      </c>
      <c r="C2" s="306" t="s">
        <v>131</v>
      </c>
      <c r="D2" s="307"/>
      <c r="E2" s="307"/>
      <c r="F2" s="1"/>
    </row>
    <row r="3" spans="1:10" ht="14.85" customHeight="1" x14ac:dyDescent="0.3">
      <c r="A3" s="100"/>
      <c r="B3" s="3"/>
      <c r="C3" s="3" t="s">
        <v>25</v>
      </c>
      <c r="D3" s="3" t="s">
        <v>130</v>
      </c>
      <c r="E3" s="3" t="s">
        <v>39</v>
      </c>
      <c r="F3" s="3" t="s">
        <v>134</v>
      </c>
      <c r="G3" t="s">
        <v>155</v>
      </c>
    </row>
    <row r="4" spans="1:10" ht="15.15" customHeight="1" x14ac:dyDescent="0.3">
      <c r="A4" s="1" t="s">
        <v>2</v>
      </c>
      <c r="B4" s="3" t="s">
        <v>3</v>
      </c>
      <c r="C4" s="3" t="s">
        <v>0</v>
      </c>
      <c r="D4" s="3" t="s">
        <v>0</v>
      </c>
      <c r="E4" s="3" t="s">
        <v>0</v>
      </c>
      <c r="F4" s="3" t="s">
        <v>4</v>
      </c>
      <c r="G4" t="s">
        <v>156</v>
      </c>
    </row>
    <row r="5" spans="1:10" ht="12" customHeight="1" x14ac:dyDescent="0.3">
      <c r="A5" s="305" t="s">
        <v>1</v>
      </c>
      <c r="B5" s="305"/>
      <c r="C5" s="305"/>
      <c r="D5" s="305"/>
      <c r="E5" s="305"/>
      <c r="F5" s="305"/>
      <c r="J5" s="102"/>
    </row>
    <row r="6" spans="1:10" s="12" customFormat="1" ht="15" customHeight="1" x14ac:dyDescent="0.3">
      <c r="A6" s="156">
        <v>1.452</v>
      </c>
      <c r="B6" s="156">
        <v>0</v>
      </c>
      <c r="C6" s="156">
        <v>1.452</v>
      </c>
      <c r="D6" s="156">
        <v>6.5</v>
      </c>
      <c r="E6" s="156">
        <v>-3.968</v>
      </c>
      <c r="F6" s="156">
        <v>0</v>
      </c>
      <c r="G6" s="156">
        <v>1.452</v>
      </c>
      <c r="I6" s="101"/>
    </row>
    <row r="7" spans="1:10" s="12" customFormat="1" ht="13.95" customHeight="1" x14ac:dyDescent="0.3">
      <c r="A7" s="156">
        <v>1.5</v>
      </c>
      <c r="B7" s="156">
        <v>0</v>
      </c>
      <c r="C7" s="156">
        <v>1.5169999999999999</v>
      </c>
      <c r="D7" s="156">
        <v>6.5</v>
      </c>
      <c r="E7" s="156">
        <v>-3.7650000000000001</v>
      </c>
      <c r="F7" s="156">
        <v>0</v>
      </c>
      <c r="G7" s="156">
        <v>1.5169999999999999</v>
      </c>
    </row>
    <row r="8" spans="1:10" s="12" customFormat="1" ht="14.1" customHeight="1" x14ac:dyDescent="0.3">
      <c r="A8" s="156">
        <v>1.55</v>
      </c>
      <c r="B8" s="156">
        <v>0.01</v>
      </c>
      <c r="C8" s="156">
        <v>1.5249999999999999</v>
      </c>
      <c r="D8" s="156">
        <v>6.3490000000000002</v>
      </c>
      <c r="E8" s="156">
        <v>-3.129</v>
      </c>
      <c r="F8" s="156">
        <v>0.01</v>
      </c>
      <c r="G8" s="156">
        <v>1.5249999999999999</v>
      </c>
    </row>
    <row r="9" spans="1:10" s="12" customFormat="1" ht="13.95" customHeight="1" x14ac:dyDescent="0.3">
      <c r="A9" s="156">
        <v>1.6</v>
      </c>
      <c r="B9" s="156">
        <v>0.01</v>
      </c>
      <c r="C9" s="156">
        <v>1.621</v>
      </c>
      <c r="D9" s="156">
        <v>6.3529999999999998</v>
      </c>
      <c r="E9" s="156">
        <v>-2.7730000000000001</v>
      </c>
      <c r="F9" s="156">
        <v>0.01</v>
      </c>
      <c r="G9" s="156">
        <v>1.621</v>
      </c>
    </row>
    <row r="10" spans="1:10" s="12" customFormat="1" ht="13.95" customHeight="1" x14ac:dyDescent="0.3">
      <c r="A10" s="156">
        <v>1.65</v>
      </c>
      <c r="B10" s="156">
        <v>0.01</v>
      </c>
      <c r="C10" s="156">
        <v>1.671</v>
      </c>
      <c r="D10" s="156">
        <v>6.3490000000000002</v>
      </c>
      <c r="E10" s="156">
        <v>-2.9409999999999998</v>
      </c>
      <c r="F10" s="156">
        <v>0.01</v>
      </c>
      <c r="G10" s="156">
        <v>1.671</v>
      </c>
    </row>
    <row r="11" spans="1:10" s="12" customFormat="1" ht="14.1" customHeight="1" x14ac:dyDescent="0.3">
      <c r="A11" s="156">
        <v>1.7</v>
      </c>
      <c r="B11" s="156">
        <v>0.02</v>
      </c>
      <c r="C11" s="156">
        <v>1.71</v>
      </c>
      <c r="D11" s="156">
        <v>6.3390000000000004</v>
      </c>
      <c r="E11" s="156">
        <v>-2.7730000000000001</v>
      </c>
      <c r="F11" s="156">
        <v>0.02</v>
      </c>
      <c r="G11" s="156">
        <v>1.71</v>
      </c>
    </row>
    <row r="12" spans="1:10" s="12" customFormat="1" ht="13.95" customHeight="1" x14ac:dyDescent="0.3">
      <c r="A12" s="156">
        <v>1.75</v>
      </c>
      <c r="B12" s="156">
        <v>0.04</v>
      </c>
      <c r="C12" s="156">
        <v>1.7390000000000001</v>
      </c>
      <c r="D12" s="156">
        <v>6.2249999999999996</v>
      </c>
      <c r="E12" s="156">
        <v>-2.9660000000000002</v>
      </c>
      <c r="F12" s="156">
        <v>0.04</v>
      </c>
      <c r="G12" s="156">
        <v>1.7390000000000001</v>
      </c>
    </row>
    <row r="13" spans="1:10" s="12" customFormat="1" ht="13.95" customHeight="1" x14ac:dyDescent="0.3">
      <c r="A13" s="156">
        <v>1.8</v>
      </c>
      <c r="B13" s="156">
        <v>7.0000000000000007E-2</v>
      </c>
      <c r="C13" s="156">
        <v>1.7649999999999999</v>
      </c>
      <c r="D13" s="156">
        <v>6.2220000000000004</v>
      </c>
      <c r="E13" s="156">
        <v>-3.266</v>
      </c>
      <c r="F13" s="156">
        <v>7.0000000000000007E-2</v>
      </c>
      <c r="G13" s="156">
        <v>1.7649999999999999</v>
      </c>
    </row>
    <row r="14" spans="1:10" s="12" customFormat="1" ht="14.1" customHeight="1" x14ac:dyDescent="0.3">
      <c r="A14" s="156">
        <v>1.85</v>
      </c>
      <c r="B14" s="156">
        <v>0.1</v>
      </c>
      <c r="C14" s="156">
        <v>1.81</v>
      </c>
      <c r="D14" s="156">
        <v>6.2220000000000004</v>
      </c>
      <c r="E14" s="156">
        <v>-3.266</v>
      </c>
      <c r="F14" s="156">
        <v>0.1</v>
      </c>
      <c r="G14" s="156">
        <v>1.81</v>
      </c>
    </row>
    <row r="15" spans="1:10" s="12" customFormat="1" ht="13.95" customHeight="1" x14ac:dyDescent="0.3">
      <c r="A15" s="156">
        <v>1.9</v>
      </c>
      <c r="B15" s="156">
        <v>0.14000000000000001</v>
      </c>
      <c r="C15" s="156">
        <v>1.81</v>
      </c>
      <c r="D15" s="156">
        <v>6.2220000000000004</v>
      </c>
      <c r="E15" s="156">
        <v>-3.266</v>
      </c>
      <c r="F15" s="156">
        <v>0.33</v>
      </c>
      <c r="G15" s="156">
        <v>4.2430000000000003</v>
      </c>
    </row>
    <row r="16" spans="1:10" s="12" customFormat="1" ht="13.95" customHeight="1" x14ac:dyDescent="0.3">
      <c r="A16" s="156">
        <v>1.95</v>
      </c>
      <c r="B16" s="156">
        <v>0.2</v>
      </c>
      <c r="C16" s="156">
        <v>1.847</v>
      </c>
      <c r="D16" s="156">
        <v>6.1619999999999999</v>
      </c>
      <c r="E16" s="156">
        <v>-3.2839999999999998</v>
      </c>
      <c r="F16" s="156">
        <v>0.5</v>
      </c>
      <c r="G16" s="156">
        <v>4.4809999999999999</v>
      </c>
    </row>
    <row r="17" spans="1:7" s="12" customFormat="1" ht="14.1" customHeight="1" x14ac:dyDescent="0.3">
      <c r="A17" s="156">
        <v>2</v>
      </c>
      <c r="B17" s="156">
        <v>0.27</v>
      </c>
      <c r="C17" s="156">
        <v>1.901</v>
      </c>
      <c r="D17" s="156">
        <v>6.0919999999999996</v>
      </c>
      <c r="E17" s="156">
        <v>-3.2869999999999999</v>
      </c>
      <c r="F17" s="156">
        <v>0.6</v>
      </c>
      <c r="G17" s="156">
        <v>4.4809999999999999</v>
      </c>
    </row>
    <row r="18" spans="1:7" s="12" customFormat="1" ht="13.95" customHeight="1" x14ac:dyDescent="0.3">
      <c r="A18" s="156">
        <v>2.0499999999999998</v>
      </c>
      <c r="B18" s="156">
        <v>0.39</v>
      </c>
      <c r="C18" s="156">
        <v>1.921</v>
      </c>
      <c r="D18" s="156">
        <v>6.0919999999999996</v>
      </c>
      <c r="E18" s="156">
        <v>-3.3639999999999999</v>
      </c>
      <c r="F18" s="156">
        <v>0.7</v>
      </c>
      <c r="G18" s="156">
        <v>4.4809999999999999</v>
      </c>
    </row>
    <row r="19" spans="1:7" s="12" customFormat="1" ht="13.95" customHeight="1" x14ac:dyDescent="0.3">
      <c r="A19" s="156">
        <v>2.1</v>
      </c>
      <c r="B19" s="156">
        <v>0.52</v>
      </c>
      <c r="C19" s="156">
        <v>1.98</v>
      </c>
      <c r="D19" s="156">
        <v>6.0919999999999996</v>
      </c>
      <c r="E19" s="156">
        <v>-3.3740000000000001</v>
      </c>
      <c r="F19" s="156">
        <v>0.8</v>
      </c>
      <c r="G19" s="156">
        <v>4.4809999999999999</v>
      </c>
    </row>
    <row r="20" spans="1:7" s="12" customFormat="1" ht="14.1" customHeight="1" x14ac:dyDescent="0.3">
      <c r="A20" s="156">
        <v>2.15</v>
      </c>
      <c r="B20" s="156">
        <v>0.57999999999999996</v>
      </c>
      <c r="C20" s="156">
        <v>2.0470000000000002</v>
      </c>
      <c r="D20" s="156">
        <v>5.9749999999999996</v>
      </c>
      <c r="E20" s="156">
        <v>-3.2410000000000001</v>
      </c>
      <c r="F20" s="156">
        <v>0.94</v>
      </c>
      <c r="G20" s="156">
        <v>3.875</v>
      </c>
    </row>
    <row r="21" spans="1:7" s="12" customFormat="1" ht="13.95" customHeight="1" x14ac:dyDescent="0.3">
      <c r="A21" s="156">
        <v>2.2000000000000002</v>
      </c>
      <c r="B21" s="156">
        <v>0.85</v>
      </c>
      <c r="C21" s="156">
        <v>2.0840000000000001</v>
      </c>
      <c r="D21" s="156">
        <v>5.9749999999999996</v>
      </c>
      <c r="E21" s="156">
        <v>-3.2410000000000001</v>
      </c>
      <c r="F21" s="156">
        <v>1.37</v>
      </c>
      <c r="G21" s="156">
        <v>4.2430000000000003</v>
      </c>
    </row>
    <row r="22" spans="1:7" s="12" customFormat="1" ht="13.95" customHeight="1" x14ac:dyDescent="0.3">
      <c r="A22" s="156">
        <v>2.25</v>
      </c>
      <c r="B22" s="156">
        <v>1.08</v>
      </c>
      <c r="C22" s="156">
        <v>2.1219999999999999</v>
      </c>
      <c r="D22" s="156">
        <v>5.7480000000000002</v>
      </c>
      <c r="E22" s="156">
        <v>-3.1389999999999998</v>
      </c>
      <c r="F22" s="156">
        <v>1.94</v>
      </c>
      <c r="G22" s="156">
        <v>3.875</v>
      </c>
    </row>
    <row r="23" spans="1:7" s="12" customFormat="1" ht="14.1" customHeight="1" x14ac:dyDescent="0.3">
      <c r="A23" s="156">
        <v>2.2999999999999998</v>
      </c>
      <c r="B23" s="156">
        <v>1.35</v>
      </c>
      <c r="C23" s="156">
        <v>2.1219999999999999</v>
      </c>
      <c r="D23" s="156">
        <v>5.7480000000000002</v>
      </c>
      <c r="E23" s="156">
        <v>-3.1389999999999998</v>
      </c>
      <c r="F23" s="156">
        <v>2.4700000000000002</v>
      </c>
      <c r="G23" s="156">
        <v>4.976</v>
      </c>
    </row>
    <row r="24" spans="1:7" s="12" customFormat="1" ht="13.95" customHeight="1" x14ac:dyDescent="0.3">
      <c r="A24" s="156">
        <v>2.35</v>
      </c>
      <c r="B24" s="156">
        <v>1.65</v>
      </c>
      <c r="C24" s="156">
        <v>2.1970000000000001</v>
      </c>
      <c r="D24" s="156">
        <v>5.617</v>
      </c>
      <c r="E24" s="156">
        <v>-3.0910000000000002</v>
      </c>
      <c r="F24" s="156">
        <v>3.18</v>
      </c>
      <c r="G24" s="156">
        <v>4.5220000000000002</v>
      </c>
    </row>
    <row r="25" spans="1:7" s="12" customFormat="1" ht="13.95" customHeight="1" x14ac:dyDescent="0.3">
      <c r="A25" s="156">
        <v>2.4</v>
      </c>
      <c r="B25" s="156">
        <v>2.02</v>
      </c>
      <c r="C25" s="156">
        <v>2.1970000000000001</v>
      </c>
      <c r="D25" s="156">
        <v>5.617</v>
      </c>
      <c r="E25" s="156">
        <v>-3.0910000000000002</v>
      </c>
      <c r="F25" s="156">
        <v>4.6900000000000004</v>
      </c>
      <c r="G25" s="156">
        <v>4.5220000000000002</v>
      </c>
    </row>
    <row r="26" spans="1:7" s="12" customFormat="1" ht="14.1" customHeight="1" x14ac:dyDescent="0.3">
      <c r="A26" s="156">
        <v>2.4500000000000002</v>
      </c>
      <c r="B26" s="156">
        <v>2.38</v>
      </c>
      <c r="C26" s="156">
        <v>2.2309999999999999</v>
      </c>
      <c r="D26" s="156">
        <v>5.5620000000000003</v>
      </c>
      <c r="E26" s="156">
        <v>-3.0819999999999999</v>
      </c>
      <c r="F26" s="156">
        <v>5.17</v>
      </c>
      <c r="G26" s="156">
        <v>4.4059999999999997</v>
      </c>
    </row>
    <row r="27" spans="1:7" s="12" customFormat="1" ht="13.95" customHeight="1" x14ac:dyDescent="0.3">
      <c r="A27" s="156">
        <v>2.5</v>
      </c>
      <c r="B27" s="156">
        <v>2.7</v>
      </c>
      <c r="C27" s="156">
        <v>2.3010000000000002</v>
      </c>
      <c r="D27" s="156">
        <v>5.4939999999999998</v>
      </c>
      <c r="E27" s="156">
        <v>-3.069</v>
      </c>
      <c r="F27" s="156">
        <v>5.46</v>
      </c>
      <c r="G27" s="156">
        <v>4.4059999999999997</v>
      </c>
    </row>
    <row r="28" spans="1:7" s="113" customFormat="1" ht="13.95" customHeight="1" x14ac:dyDescent="0.3">
      <c r="A28" s="156">
        <v>2.5499999999999998</v>
      </c>
      <c r="B28" s="156">
        <v>3.14</v>
      </c>
      <c r="C28" s="156">
        <v>2.3010000000000002</v>
      </c>
      <c r="D28" s="156">
        <v>5.4939999999999998</v>
      </c>
      <c r="E28" s="156">
        <v>-3.069</v>
      </c>
      <c r="F28" s="156">
        <v>5.94</v>
      </c>
      <c r="G28" s="156">
        <v>4.4059999999999997</v>
      </c>
    </row>
    <row r="29" spans="1:7" s="113" customFormat="1" ht="14.1" customHeight="1" x14ac:dyDescent="0.3">
      <c r="A29" s="156">
        <v>2.6</v>
      </c>
      <c r="B29" s="156">
        <v>3.7</v>
      </c>
      <c r="C29" s="156">
        <v>2.37</v>
      </c>
      <c r="D29" s="156">
        <v>5.2329999999999997</v>
      </c>
      <c r="E29" s="156">
        <v>-3.0659999999999998</v>
      </c>
      <c r="F29" s="156">
        <v>6.58</v>
      </c>
      <c r="G29" s="156">
        <v>3.9340000000000002</v>
      </c>
    </row>
    <row r="30" spans="1:7" s="113" customFormat="1" ht="13.95" customHeight="1" x14ac:dyDescent="0.3">
      <c r="A30" s="156">
        <v>2.65</v>
      </c>
      <c r="B30" s="156">
        <v>4.17</v>
      </c>
      <c r="C30" s="156">
        <v>2.4700000000000002</v>
      </c>
      <c r="D30" s="156">
        <v>5.2329999999999997</v>
      </c>
      <c r="E30" s="156">
        <v>-3.0659999999999998</v>
      </c>
      <c r="F30" s="156">
        <v>7.58</v>
      </c>
      <c r="G30" s="156">
        <v>3.9340000000000002</v>
      </c>
    </row>
    <row r="31" spans="1:7" s="113" customFormat="1" ht="13.95" customHeight="1" x14ac:dyDescent="0.3">
      <c r="A31" s="156">
        <v>2.7</v>
      </c>
      <c r="B31" s="156">
        <v>4.7</v>
      </c>
      <c r="C31" s="156">
        <v>2.4390000000000001</v>
      </c>
      <c r="D31" s="156">
        <v>5.085</v>
      </c>
      <c r="E31" s="156">
        <v>-3.0670000000000002</v>
      </c>
      <c r="F31" s="156">
        <v>8.56</v>
      </c>
      <c r="G31" s="156">
        <v>3.9340000000000002</v>
      </c>
    </row>
    <row r="32" spans="1:7" s="113" customFormat="1" ht="13.8" customHeight="1" x14ac:dyDescent="0.3">
      <c r="A32" s="156">
        <v>2.75</v>
      </c>
      <c r="B32" s="156">
        <v>5.28</v>
      </c>
      <c r="C32" s="156">
        <v>2.5089999999999999</v>
      </c>
      <c r="D32" s="156">
        <v>5.085</v>
      </c>
      <c r="E32" s="156">
        <v>-3.0670000000000002</v>
      </c>
      <c r="F32" s="156">
        <v>9.48</v>
      </c>
      <c r="G32" s="156">
        <v>3.9340000000000002</v>
      </c>
    </row>
    <row r="33" spans="1:7" s="113" customFormat="1" ht="13.95" customHeight="1" x14ac:dyDescent="0.3">
      <c r="A33" s="156">
        <v>2.8</v>
      </c>
      <c r="B33" s="156">
        <v>5.89</v>
      </c>
      <c r="C33" s="156">
        <v>2.4390000000000001</v>
      </c>
      <c r="D33" s="156">
        <v>4.9950000000000001</v>
      </c>
      <c r="E33" s="156">
        <v>-3.069</v>
      </c>
      <c r="F33" s="156">
        <v>9.98</v>
      </c>
      <c r="G33" s="156">
        <v>3.9340000000000002</v>
      </c>
    </row>
    <row r="34" spans="1:7" s="113" customFormat="1" ht="13.95" customHeight="1" x14ac:dyDescent="0.3">
      <c r="A34" s="156">
        <v>2.85</v>
      </c>
      <c r="B34" s="156">
        <v>6.52</v>
      </c>
      <c r="C34" s="156">
        <v>2.544</v>
      </c>
      <c r="D34" s="156">
        <v>4.9109999999999996</v>
      </c>
      <c r="E34" s="156">
        <v>-3.069</v>
      </c>
      <c r="F34" s="156">
        <v>10.28</v>
      </c>
      <c r="G34" s="156">
        <v>3.9340000000000002</v>
      </c>
    </row>
    <row r="35" spans="1:7" s="113" customFormat="1" ht="14.1" customHeight="1" x14ac:dyDescent="0.3">
      <c r="A35" s="156">
        <v>2.9</v>
      </c>
      <c r="B35" s="156">
        <v>7.25</v>
      </c>
      <c r="C35" s="156">
        <v>2.5830000000000002</v>
      </c>
      <c r="D35" s="156">
        <v>4.8550000000000004</v>
      </c>
      <c r="E35" s="156">
        <v>-3.07</v>
      </c>
      <c r="F35" s="156">
        <v>11.62</v>
      </c>
      <c r="G35" s="156"/>
    </row>
    <row r="36" spans="1:7" s="113" customFormat="1" ht="14.4" customHeight="1" x14ac:dyDescent="0.3">
      <c r="A36" s="156">
        <v>2.95</v>
      </c>
      <c r="B36" s="156">
        <v>7.98</v>
      </c>
      <c r="C36" s="156">
        <v>2.5790000000000002</v>
      </c>
      <c r="D36" s="156">
        <v>4.8319999999999999</v>
      </c>
      <c r="E36" s="156">
        <v>-3.0720000000000001</v>
      </c>
      <c r="F36" s="156">
        <v>10.28</v>
      </c>
      <c r="G36" s="156">
        <v>3.6859999999999999</v>
      </c>
    </row>
    <row r="37" spans="1:7" s="113" customFormat="1" x14ac:dyDescent="0.3">
      <c r="A37" s="156">
        <v>3</v>
      </c>
      <c r="B37" s="156">
        <v>8.6999999999999993</v>
      </c>
      <c r="C37" s="156">
        <v>2.6120000000000001</v>
      </c>
      <c r="D37" s="156">
        <v>4.766</v>
      </c>
      <c r="E37" s="156">
        <v>-3.0750000000000002</v>
      </c>
      <c r="F37" s="156">
        <v>10.52</v>
      </c>
      <c r="G37" s="156">
        <v>3.82</v>
      </c>
    </row>
    <row r="38" spans="1:7" s="113" customFormat="1" x14ac:dyDescent="0.3">
      <c r="A38" s="156">
        <v>3.05</v>
      </c>
      <c r="B38" s="156">
        <v>9.44</v>
      </c>
      <c r="C38" s="156">
        <v>2.6440000000000001</v>
      </c>
      <c r="D38" s="156">
        <v>4.7080000000000002</v>
      </c>
      <c r="E38" s="156">
        <v>-3.0790000000000002</v>
      </c>
      <c r="F38" s="156">
        <v>10.72</v>
      </c>
      <c r="G38" s="156">
        <v>3.7810000000000001</v>
      </c>
    </row>
    <row r="39" spans="1:7" s="12" customFormat="1" x14ac:dyDescent="0.3">
      <c r="A39" s="156">
        <v>3.1</v>
      </c>
      <c r="B39" s="156">
        <v>10.17</v>
      </c>
      <c r="C39" s="156">
        <v>2.677</v>
      </c>
      <c r="D39" s="156">
        <v>4.6580000000000004</v>
      </c>
      <c r="E39" s="156">
        <v>-3.0830000000000002</v>
      </c>
      <c r="F39" s="156">
        <v>10.93</v>
      </c>
      <c r="G39" s="156">
        <v>3.6789999999999998</v>
      </c>
    </row>
    <row r="40" spans="1:7" s="12" customFormat="1" x14ac:dyDescent="0.3">
      <c r="A40" s="156">
        <v>3.15</v>
      </c>
      <c r="B40" s="156">
        <v>10.91</v>
      </c>
      <c r="C40" s="156">
        <v>2.706</v>
      </c>
      <c r="D40" s="156">
        <v>4.6150000000000002</v>
      </c>
      <c r="E40" s="156">
        <v>-3.0859999999999999</v>
      </c>
      <c r="F40" s="156">
        <v>10.93</v>
      </c>
      <c r="G40" s="156">
        <v>3.6789999999999998</v>
      </c>
    </row>
    <row r="41" spans="1:7" s="12" customFormat="1" x14ac:dyDescent="0.3">
      <c r="A41" s="156">
        <v>3.2</v>
      </c>
      <c r="B41" s="156">
        <v>11.65</v>
      </c>
      <c r="C41" s="156">
        <v>2.7349999999999999</v>
      </c>
      <c r="D41" s="156">
        <v>4.5739999999999998</v>
      </c>
      <c r="E41" s="156">
        <v>-3.09</v>
      </c>
      <c r="F41" s="156">
        <v>11.09</v>
      </c>
      <c r="G41" s="156">
        <v>3.6459999999999999</v>
      </c>
    </row>
    <row r="42" spans="1:7" s="12" customFormat="1" x14ac:dyDescent="0.3">
      <c r="A42" s="156">
        <v>3.25</v>
      </c>
      <c r="B42" s="156">
        <v>12.39</v>
      </c>
      <c r="C42" s="156">
        <v>2.7650000000000001</v>
      </c>
      <c r="D42" s="156">
        <v>4.5430000000000001</v>
      </c>
      <c r="E42" s="156">
        <v>-3.093</v>
      </c>
      <c r="F42" s="156">
        <v>11.11</v>
      </c>
      <c r="G42" s="156">
        <v>3.64</v>
      </c>
    </row>
    <row r="43" spans="1:7" s="12" customFormat="1" x14ac:dyDescent="0.3">
      <c r="A43" s="156">
        <v>3.3</v>
      </c>
      <c r="B43" s="156">
        <v>13.13</v>
      </c>
      <c r="C43" s="156">
        <v>2.7930000000000001</v>
      </c>
      <c r="D43" s="156">
        <v>4.5129999999999999</v>
      </c>
      <c r="E43" s="156">
        <v>-3.0950000000000002</v>
      </c>
      <c r="F43" s="156">
        <v>11.17</v>
      </c>
      <c r="G43" s="156">
        <v>3.6269999999999998</v>
      </c>
    </row>
    <row r="44" spans="1:7" s="12" customFormat="1" x14ac:dyDescent="0.3">
      <c r="A44" s="156">
        <v>3.35</v>
      </c>
      <c r="B44" s="156">
        <v>13.88</v>
      </c>
      <c r="C44" s="156">
        <v>2.8220000000000001</v>
      </c>
      <c r="D44" s="156">
        <v>4.4859999999999998</v>
      </c>
      <c r="E44" s="156">
        <v>-3.0979999999999999</v>
      </c>
      <c r="F44" s="156">
        <v>11.17</v>
      </c>
      <c r="G44" s="156">
        <v>3.6179999999999999</v>
      </c>
    </row>
    <row r="45" spans="1:7" s="12" customFormat="1" x14ac:dyDescent="0.3">
      <c r="A45" s="156">
        <v>3.4</v>
      </c>
      <c r="B45" s="156">
        <v>14.62</v>
      </c>
      <c r="C45" s="156">
        <v>2.85</v>
      </c>
      <c r="D45" s="156">
        <v>4.4619999999999997</v>
      </c>
      <c r="E45" s="156">
        <v>-3.101</v>
      </c>
      <c r="F45" s="156">
        <v>11.24</v>
      </c>
      <c r="G45" s="156">
        <v>3.6179999999999999</v>
      </c>
    </row>
    <row r="46" spans="1:7" s="12" customFormat="1" x14ac:dyDescent="0.3">
      <c r="A46" s="156">
        <v>3.45</v>
      </c>
      <c r="B46" s="156">
        <v>15.37</v>
      </c>
      <c r="C46" s="156">
        <v>2.8780000000000001</v>
      </c>
      <c r="D46" s="156">
        <v>4.4400000000000004</v>
      </c>
      <c r="E46" s="156">
        <v>-3.1030000000000002</v>
      </c>
      <c r="F46" s="156">
        <v>11.3</v>
      </c>
      <c r="G46" s="156">
        <v>3.613</v>
      </c>
    </row>
    <row r="47" spans="1:7" s="12" customFormat="1" x14ac:dyDescent="0.3">
      <c r="A47" s="156">
        <v>3.5</v>
      </c>
      <c r="B47" s="156">
        <v>16.12</v>
      </c>
      <c r="C47" s="156">
        <v>2.9060000000000001</v>
      </c>
      <c r="D47" s="156">
        <v>4.42</v>
      </c>
      <c r="E47" s="156">
        <v>-3.105</v>
      </c>
      <c r="F47" s="156">
        <v>11.36</v>
      </c>
      <c r="G47" s="156">
        <v>3.6110000000000002</v>
      </c>
    </row>
    <row r="48" spans="1:7" s="12" customFormat="1" x14ac:dyDescent="0.3">
      <c r="A48" s="156">
        <v>3.55</v>
      </c>
      <c r="B48" s="156">
        <v>16.87</v>
      </c>
      <c r="C48" s="156">
        <v>2.9329999999999998</v>
      </c>
      <c r="D48" s="156">
        <v>4.4020000000000001</v>
      </c>
      <c r="E48" s="156">
        <v>-3.1080000000000001</v>
      </c>
      <c r="F48" s="156">
        <v>11.42</v>
      </c>
      <c r="G48" s="156">
        <v>3.6110000000000002</v>
      </c>
    </row>
    <row r="49" spans="1:7" s="12" customFormat="1" x14ac:dyDescent="0.3">
      <c r="A49" s="156">
        <v>3.6</v>
      </c>
      <c r="B49" s="156">
        <v>17.62</v>
      </c>
      <c r="C49" s="156">
        <v>2.9609999999999999</v>
      </c>
      <c r="D49" s="156">
        <v>4.3849999999999998</v>
      </c>
      <c r="E49" s="156">
        <v>-3.11</v>
      </c>
      <c r="F49" s="156">
        <v>11.48</v>
      </c>
      <c r="G49" s="156">
        <v>3.6110000000000002</v>
      </c>
    </row>
    <row r="50" spans="1:7" s="12" customFormat="1" x14ac:dyDescent="0.3">
      <c r="A50" s="156">
        <v>3.65</v>
      </c>
      <c r="B50" s="156">
        <v>18.37</v>
      </c>
      <c r="C50" s="156">
        <v>2.988</v>
      </c>
      <c r="D50" s="156">
        <v>4.3689999999999998</v>
      </c>
      <c r="E50" s="156">
        <v>-3.1120000000000001</v>
      </c>
      <c r="F50" s="156">
        <v>11.54</v>
      </c>
      <c r="G50" s="156">
        <v>3.621</v>
      </c>
    </row>
    <row r="51" spans="1:7" s="12" customFormat="1" x14ac:dyDescent="0.3">
      <c r="A51" s="156">
        <v>3.7</v>
      </c>
      <c r="B51" s="156">
        <v>19.12</v>
      </c>
      <c r="C51" s="156">
        <v>3.0150000000000001</v>
      </c>
      <c r="D51" s="156">
        <v>4.3540000000000001</v>
      </c>
      <c r="E51" s="156">
        <v>-3.1139999999999999</v>
      </c>
      <c r="F51" s="156">
        <v>11.6</v>
      </c>
      <c r="G51" s="156">
        <v>3.6280000000000001</v>
      </c>
    </row>
    <row r="52" spans="1:7" s="12" customFormat="1" x14ac:dyDescent="0.3">
      <c r="A52" s="156">
        <v>3.75</v>
      </c>
      <c r="B52" s="156">
        <v>19.88</v>
      </c>
      <c r="C52" s="156">
        <v>3.0419999999999998</v>
      </c>
      <c r="D52" s="156">
        <v>4.3419999999999996</v>
      </c>
      <c r="E52" s="156">
        <v>-3.1160000000000001</v>
      </c>
      <c r="F52" s="156">
        <v>11.66</v>
      </c>
      <c r="G52" s="156">
        <v>3.6280000000000001</v>
      </c>
    </row>
    <row r="53" spans="1:7" s="12" customFormat="1" x14ac:dyDescent="0.3">
      <c r="A53" s="156">
        <v>3.9</v>
      </c>
      <c r="B53" s="156">
        <v>22.15</v>
      </c>
      <c r="C53" s="156">
        <v>3.1219999999999999</v>
      </c>
      <c r="D53" s="156">
        <v>4.3070000000000004</v>
      </c>
      <c r="E53" s="156">
        <v>-3.1219999999999999</v>
      </c>
      <c r="F53" s="156">
        <v>11.79</v>
      </c>
      <c r="G53" s="156">
        <v>3.6</v>
      </c>
    </row>
    <row r="54" spans="1:7" s="12" customFormat="1" x14ac:dyDescent="0.3">
      <c r="A54" s="156">
        <v>3.95</v>
      </c>
      <c r="B54" s="156">
        <v>22.91</v>
      </c>
      <c r="C54" s="156">
        <v>3.149</v>
      </c>
      <c r="D54" s="156">
        <v>4.2969999999999997</v>
      </c>
      <c r="E54" s="156">
        <v>-3.1230000000000002</v>
      </c>
      <c r="F54" s="156">
        <v>11.84</v>
      </c>
      <c r="G54" s="156">
        <v>3.6</v>
      </c>
    </row>
    <row r="55" spans="1:7" s="12" customFormat="1" x14ac:dyDescent="0.3">
      <c r="A55" s="156">
        <v>4</v>
      </c>
      <c r="B55" s="156">
        <v>23.67</v>
      </c>
      <c r="C55" s="156">
        <v>3.1749999999999998</v>
      </c>
      <c r="D55" s="156">
        <v>4.2880000000000003</v>
      </c>
      <c r="E55" s="156">
        <v>-3.125</v>
      </c>
      <c r="F55" s="156">
        <v>11.89</v>
      </c>
      <c r="G55" s="156">
        <v>3.6</v>
      </c>
    </row>
    <row r="56" spans="1:7" s="12" customFormat="1" x14ac:dyDescent="0.3">
      <c r="A56" s="156">
        <v>4.05</v>
      </c>
      <c r="B56" s="156">
        <v>24.43</v>
      </c>
      <c r="C56" s="156">
        <v>3.202</v>
      </c>
      <c r="D56" s="156">
        <v>4.2789999999999999</v>
      </c>
      <c r="E56" s="156">
        <v>-3.1259999999999999</v>
      </c>
      <c r="F56" s="156">
        <v>11.94</v>
      </c>
      <c r="G56" s="156">
        <v>3.6</v>
      </c>
    </row>
    <row r="57" spans="1:7" s="12" customFormat="1" x14ac:dyDescent="0.3">
      <c r="A57" s="156">
        <v>4.0999999999999996</v>
      </c>
      <c r="B57" s="156">
        <v>25.19</v>
      </c>
      <c r="C57" s="156">
        <v>3.2280000000000002</v>
      </c>
      <c r="D57" s="156">
        <v>4.2709999999999999</v>
      </c>
      <c r="E57" s="156">
        <v>-3.1280000000000001</v>
      </c>
      <c r="F57" s="156">
        <v>11.98</v>
      </c>
      <c r="G57" s="156">
        <v>3.6</v>
      </c>
    </row>
    <row r="58" spans="1:7" s="12" customFormat="1" x14ac:dyDescent="0.3">
      <c r="A58" s="156">
        <v>4.1500000000000004</v>
      </c>
      <c r="B58" s="156">
        <v>25.95</v>
      </c>
      <c r="C58" s="156">
        <v>3.254</v>
      </c>
      <c r="D58" s="156">
        <v>4.2629999999999999</v>
      </c>
      <c r="E58" s="156">
        <v>-3.129</v>
      </c>
      <c r="F58" s="156">
        <v>12.03</v>
      </c>
      <c r="G58" s="156">
        <v>3.6</v>
      </c>
    </row>
    <row r="59" spans="1:7" s="12" customFormat="1" x14ac:dyDescent="0.3">
      <c r="A59" s="156">
        <v>4.2</v>
      </c>
      <c r="B59" s="156">
        <v>26.71</v>
      </c>
      <c r="C59" s="156">
        <v>3.2810000000000001</v>
      </c>
      <c r="D59" s="156">
        <v>4.2560000000000002</v>
      </c>
      <c r="E59" s="156">
        <v>-3.13</v>
      </c>
      <c r="F59" s="156">
        <v>12.08</v>
      </c>
      <c r="G59" s="156">
        <v>3.6</v>
      </c>
    </row>
    <row r="60" spans="1:7" s="12" customFormat="1" x14ac:dyDescent="0.3">
      <c r="A60" s="156">
        <v>4.25</v>
      </c>
      <c r="B60" s="156">
        <v>27.48</v>
      </c>
      <c r="C60" s="156">
        <v>3.3069999999999999</v>
      </c>
      <c r="D60" s="156">
        <v>4.2489999999999997</v>
      </c>
      <c r="E60" s="156">
        <v>-3.1320000000000001</v>
      </c>
      <c r="F60" s="156">
        <v>12.13</v>
      </c>
      <c r="G60" s="156">
        <v>3.6</v>
      </c>
    </row>
    <row r="61" spans="1:7" s="12" customFormat="1" x14ac:dyDescent="0.3">
      <c r="A61" s="156">
        <v>4.3</v>
      </c>
      <c r="B61" s="156">
        <v>28.24</v>
      </c>
      <c r="C61" s="156">
        <v>3.3330000000000002</v>
      </c>
      <c r="D61" s="156">
        <v>4.242</v>
      </c>
      <c r="E61" s="156">
        <v>-3.133</v>
      </c>
      <c r="F61" s="156">
        <v>12.18</v>
      </c>
      <c r="G61" s="156">
        <v>3.6</v>
      </c>
    </row>
    <row r="62" spans="1:7" s="12" customFormat="1" x14ac:dyDescent="0.3">
      <c r="A62" s="156">
        <v>4.3499999999999996</v>
      </c>
      <c r="B62" s="156">
        <v>29.01</v>
      </c>
      <c r="C62" s="156">
        <v>3.36</v>
      </c>
      <c r="D62" s="156">
        <v>4.2359999999999998</v>
      </c>
      <c r="E62" s="156">
        <v>-3.1360000000000001</v>
      </c>
      <c r="F62" s="156">
        <v>12.23</v>
      </c>
      <c r="G62" s="156">
        <v>3.6</v>
      </c>
    </row>
    <row r="63" spans="1:7" s="12" customFormat="1" x14ac:dyDescent="0.3">
      <c r="A63" s="156">
        <v>4.4000000000000004</v>
      </c>
      <c r="B63" s="156">
        <v>29.78</v>
      </c>
      <c r="C63" s="156">
        <v>3.3860000000000001</v>
      </c>
      <c r="D63" s="156">
        <v>4.2300000000000004</v>
      </c>
      <c r="E63" s="156">
        <v>-3.1360000000000001</v>
      </c>
      <c r="F63" s="156">
        <v>12.27</v>
      </c>
      <c r="G63" s="156">
        <v>3.6</v>
      </c>
    </row>
    <row r="64" spans="1:7" s="12" customFormat="1" x14ac:dyDescent="0.3">
      <c r="A64" s="156">
        <v>4.45</v>
      </c>
      <c r="B64" s="156">
        <v>30.54</v>
      </c>
      <c r="C64" s="156">
        <v>3.4119999999999999</v>
      </c>
      <c r="D64" s="156">
        <v>4.2229999999999999</v>
      </c>
      <c r="E64" s="156">
        <v>-3.1389999999999998</v>
      </c>
      <c r="F64" s="156">
        <v>11.37</v>
      </c>
      <c r="G64" s="156">
        <v>3.6</v>
      </c>
    </row>
    <row r="65" spans="1:7" s="12" customFormat="1" x14ac:dyDescent="0.3">
      <c r="A65" s="156">
        <v>4.5</v>
      </c>
      <c r="B65" s="156">
        <v>31.14</v>
      </c>
      <c r="C65" s="156">
        <v>3.4319999999999999</v>
      </c>
      <c r="D65" s="156">
        <v>4.2089999999999996</v>
      </c>
      <c r="E65" s="156">
        <v>-3.14</v>
      </c>
      <c r="F65" s="156">
        <v>8.0500000000000007</v>
      </c>
      <c r="G65" s="156">
        <v>3.6</v>
      </c>
    </row>
    <row r="66" spans="1:7" s="12" customFormat="1" x14ac:dyDescent="0.3">
      <c r="A66" s="156">
        <v>4.55</v>
      </c>
      <c r="B66" s="156">
        <v>31.78</v>
      </c>
      <c r="C66" s="156">
        <v>3.4460000000000002</v>
      </c>
      <c r="D66" s="156">
        <v>4.1920000000000002</v>
      </c>
      <c r="E66" s="156">
        <v>-3.141</v>
      </c>
      <c r="F66" s="156">
        <v>5.07</v>
      </c>
      <c r="G66" s="156">
        <v>3.6</v>
      </c>
    </row>
    <row r="67" spans="1:7" s="12" customFormat="1" x14ac:dyDescent="0.3">
      <c r="A67" s="156">
        <v>4.5999999999999996</v>
      </c>
      <c r="B67" s="156">
        <v>31.84</v>
      </c>
      <c r="C67" s="156">
        <v>3.4540000000000002</v>
      </c>
      <c r="D67" s="156">
        <v>4.1779999999999999</v>
      </c>
      <c r="E67" s="156">
        <v>-3.141</v>
      </c>
      <c r="F67" s="156">
        <v>2.3199999999999998</v>
      </c>
      <c r="G67" s="156">
        <v>3.6</v>
      </c>
    </row>
    <row r="68" spans="1:7" s="12" customFormat="1" x14ac:dyDescent="0.3">
      <c r="A68" s="156">
        <v>4.6340000000000003</v>
      </c>
      <c r="B68" s="156">
        <v>31.84</v>
      </c>
      <c r="C68" s="156">
        <v>3.4569999999999999</v>
      </c>
      <c r="D68" s="156">
        <v>4.173</v>
      </c>
      <c r="E68" s="156">
        <v>-3.141</v>
      </c>
      <c r="F68" s="156">
        <v>0.53</v>
      </c>
      <c r="G68" s="156">
        <v>3.6</v>
      </c>
    </row>
    <row r="69" spans="1:7" s="12" customFormat="1" x14ac:dyDescent="0.3">
      <c r="A69" s="156">
        <v>4.6440000000000001</v>
      </c>
      <c r="B69" s="156">
        <v>31.84</v>
      </c>
      <c r="C69" s="156">
        <v>3.4569999999999999</v>
      </c>
      <c r="D69" s="156">
        <v>4.173</v>
      </c>
      <c r="E69" s="156">
        <v>-3.141</v>
      </c>
      <c r="F69" s="156">
        <v>0</v>
      </c>
      <c r="G69" s="156">
        <v>3.6</v>
      </c>
    </row>
    <row r="70" spans="1:7" s="12" customFormat="1" x14ac:dyDescent="0.3">
      <c r="A70" s="1"/>
      <c r="B70" s="108"/>
      <c r="C70" s="108"/>
      <c r="D70" s="108"/>
      <c r="E70" s="108"/>
      <c r="F70" s="108"/>
    </row>
    <row r="71" spans="1:7" s="12" customFormat="1" x14ac:dyDescent="0.3">
      <c r="A71" s="1"/>
      <c r="B71" s="108"/>
      <c r="C71" s="108"/>
      <c r="D71" s="108"/>
      <c r="E71" s="108"/>
      <c r="F71" s="108"/>
    </row>
  </sheetData>
  <mergeCells count="3">
    <mergeCell ref="A1:F1"/>
    <mergeCell ref="C2:E2"/>
    <mergeCell ref="A5:F5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W T U j W D J D V 6 m k A A A A 9 g A A A B I A H A B D b 2 5 m a W c v U G F j a 2 F n Z S 5 4 b W w g o h g A K K A U A A A A A A A A A A A A A A A A A A A A A A A A A A A A h Y 9 B D o I w F E S v Q r q n L S U m h n z K w q 0 k J k T j t o G K j f A x t F j u 5 s I j e Q U x i r p z O W / e Y u Z + v U E 2 t k 1 w 0 b 0 1 H a Y k o p w E G s u u M l i n Z H C H c E k y C R t V n l S t g 0 l G m 4 y 2 S s n R u X P C m P e e + p h 2 f c 0 E 5 x H b 5 + u i P O p W k Y 9 s / s u h Q e s U l p p I 2 L 3 G S E E j E d M F F 5 Q D m y H k B r + C m P Y + 2 x 8 I q 6 F x Q 6 + l x n B b A J s j s P c H + Q B Q S w M E F A A C A A g A W T U j W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F k 1 I 1 g o i k e 4 D g A A A B E A A A A T A B w A R m 9 y b X V s Y X M v U 2 V j d G l v b j E u b S C i G A A o o B Q A A A A A A A A A A A A A A A A A A A A A A A A A A A A r T k 0 u y c z P U w i G 0 I b W A F B L A Q I t A B Q A A g A I A F k 1 I 1 g y Q 1 e p p A A A A P Y A A A A S A A A A A A A A A A A A A A A A A A A A A A B D b 2 5 m a W c v U G F j a 2 F n Z S 5 4 b W x Q S w E C L Q A U A A I A C A B Z N S N Y D 8 r p q 6 Q A A A D p A A A A E w A A A A A A A A A A A A A A A A D w A A A A W 0 N v b n R l b n R f V H l w Z X N d L n h t b F B L A Q I t A B Q A A g A I A F k 1 I 1 g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A 6 Z X m a h k l R T K 2 2 g W r P n E o P A A A A A A I A A A A A A B B m A A A A A Q A A I A A A A J h e F / W S U E r N J N 1 E I H R U 7 L q Y M H t U Z T k h a K S s P k U R Y y L b A A A A A A 6 A A A A A A g A A I A A A A N 7 4 r I z r O P D 2 W C / q Q J U H + 7 h i S 7 G l / c K 9 y G N l I S 5 k j I y 8 U A A A A O A E F L p M q f 9 C p k Y i d i B p / 8 X M B u H b o V U L y 2 Z k Z L l n e v p D M P T w w h a q K w Z 6 f g A v f T E H F l A T X 3 T j 4 3 j g 5 2 t J I b V P l Y I 9 N b q O I Z Z 9 O X w z o K A n 0 s / 4 Q A A A A M 1 h i 2 f g E O t A A n 2 P 9 V y + k u 1 j b u + S 8 r p 5 z a q J Q S Y K G l M o H k n F S F b l X k f p / D f b D z f U 0 9 A t c 9 r a w 3 l + o m A A 0 L E 9 T 0 4 = < / D a t a M a s h u p > 
</file>

<file path=customXml/itemProps1.xml><?xml version="1.0" encoding="utf-8"?>
<ds:datastoreItem xmlns:ds="http://schemas.openxmlformats.org/officeDocument/2006/customXml" ds:itemID="{BC30CB75-CE47-4B59-89F4-DA2E36540D9F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22</vt:i4>
      </vt:variant>
    </vt:vector>
  </HeadingPairs>
  <TitlesOfParts>
    <vt:vector size="22" baseType="lpstr">
      <vt:lpstr>STB CAL</vt:lpstr>
      <vt:lpstr>Displacement</vt:lpstr>
      <vt:lpstr>KN CC</vt:lpstr>
      <vt:lpstr>Graphic</vt:lpstr>
      <vt:lpstr>FWB P 1</vt:lpstr>
      <vt:lpstr>FWB S 2</vt:lpstr>
      <vt:lpstr>FOT C 3</vt:lpstr>
      <vt:lpstr>FOT P 4</vt:lpstr>
      <vt:lpstr>FOT S 5</vt:lpstr>
      <vt:lpstr>FOST C 6</vt:lpstr>
      <vt:lpstr>FOT P 7</vt:lpstr>
      <vt:lpstr>FOT S 8</vt:lpstr>
      <vt:lpstr>FOT P w 9</vt:lpstr>
      <vt:lpstr>FOT S w 10</vt:lpstr>
      <vt:lpstr>FOT C 11</vt:lpstr>
      <vt:lpstr>FOT P 12</vt:lpstr>
      <vt:lpstr>FOT S 13</vt:lpstr>
      <vt:lpstr>FWT P 14</vt:lpstr>
      <vt:lpstr>FWT S 15</vt:lpstr>
      <vt:lpstr>FPT B 16</vt:lpstr>
      <vt:lpstr>DOT P 17</vt:lpstr>
      <vt:lpstr>LOT S 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ASUS;pangki sobati</dc:creator>
  <cp:lastModifiedBy>ASUS TUF</cp:lastModifiedBy>
  <cp:lastPrinted>2025-03-13T05:17:16Z</cp:lastPrinted>
  <dcterms:created xsi:type="dcterms:W3CDTF">2024-01-10T06:32:03Z</dcterms:created>
  <dcterms:modified xsi:type="dcterms:W3CDTF">2025-04-19T02:03:21Z</dcterms:modified>
</cp:coreProperties>
</file>